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filterPrivacy="1" codeName="ThisWorkbook"/>
  <xr:revisionPtr revIDLastSave="0" documentId="13_ncr:1_{794FDDD8-BA1F-487E-AC9A-ABDE7E466DEE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Wedding Budget" sheetId="1" r:id="rId1"/>
    <sheet name="Budget Details" sheetId="3" r:id="rId2"/>
  </sheets>
  <definedNames>
    <definedName name="_xlnm.Print_Area" localSheetId="1">'Budget Details'!$A$1:$D$75</definedName>
    <definedName name="_xlnm.Print_Area" localSheetId="0">'Wedding Budget'!$A$1:$E$22</definedName>
    <definedName name="TBL_RankingData">'Wedding Budget'!$I$6:$M$15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4" i="3" l="1"/>
  <c r="D65" i="3"/>
  <c r="C75" i="3"/>
  <c r="B75" i="3"/>
  <c r="D74" i="3"/>
  <c r="D73" i="3"/>
  <c r="D72" i="3"/>
  <c r="D71" i="3"/>
  <c r="D70" i="3"/>
  <c r="C67" i="3"/>
  <c r="B67" i="3"/>
  <c r="D66" i="3"/>
  <c r="D63" i="3"/>
  <c r="C60" i="3"/>
  <c r="B60" i="3"/>
  <c r="D59" i="3"/>
  <c r="D58" i="3"/>
  <c r="D57" i="3"/>
  <c r="D56" i="3"/>
  <c r="D55" i="3"/>
  <c r="D54" i="3"/>
  <c r="D53" i="3"/>
  <c r="D52" i="3"/>
  <c r="C50" i="3"/>
  <c r="B50" i="3"/>
  <c r="D49" i="3"/>
  <c r="D48" i="3"/>
  <c r="C45" i="3"/>
  <c r="B45" i="3"/>
  <c r="D44" i="3"/>
  <c r="D43" i="3"/>
  <c r="D42" i="3"/>
  <c r="C39" i="3"/>
  <c r="B39" i="3"/>
  <c r="D38" i="3"/>
  <c r="D37" i="3"/>
  <c r="D36" i="3"/>
  <c r="D35" i="3"/>
  <c r="C32" i="3"/>
  <c r="B32" i="3"/>
  <c r="D31" i="3"/>
  <c r="D30" i="3"/>
  <c r="D29" i="3"/>
  <c r="D28" i="3"/>
  <c r="D27" i="3"/>
  <c r="C25" i="3"/>
  <c r="B25" i="3"/>
  <c r="D24" i="3"/>
  <c r="D23" i="3"/>
  <c r="D22" i="3"/>
  <c r="D21" i="3"/>
  <c r="D20" i="3"/>
  <c r="C17" i="3"/>
  <c r="B17" i="3"/>
  <c r="D16" i="3"/>
  <c r="D15" i="3"/>
  <c r="D14" i="3"/>
  <c r="D13" i="3"/>
  <c r="C10" i="3"/>
  <c r="B10" i="3"/>
  <c r="D9" i="3"/>
  <c r="D8" i="3"/>
  <c r="D7" i="3"/>
  <c r="D6" i="3"/>
  <c r="D5" i="3"/>
  <c r="D25" i="3" l="1"/>
  <c r="D75" i="3"/>
  <c r="D32" i="3"/>
  <c r="D50" i="3"/>
  <c r="D10" i="3"/>
  <c r="D17" i="3"/>
  <c r="D45" i="3"/>
  <c r="D39" i="3"/>
  <c r="D60" i="3"/>
  <c r="D67" i="3"/>
  <c r="K12" i="1"/>
  <c r="J12" i="1"/>
  <c r="L12" i="1" s="1"/>
  <c r="K11" i="1"/>
  <c r="J11" i="1"/>
  <c r="L11" i="1" s="1"/>
  <c r="K10" i="1"/>
  <c r="J10" i="1"/>
  <c r="L10" i="1" s="1"/>
  <c r="K9" i="1"/>
  <c r="J9" i="1"/>
  <c r="L9" i="1" s="1"/>
  <c r="K8" i="1"/>
  <c r="J8" i="1"/>
  <c r="L8" i="1" s="1"/>
  <c r="K13" i="1"/>
  <c r="J13" i="1"/>
  <c r="L13" i="1" s="1"/>
  <c r="K14" i="1"/>
  <c r="J14" i="1"/>
  <c r="L14" i="1" s="1"/>
  <c r="K15" i="1"/>
  <c r="J15" i="1"/>
  <c r="L15" i="1" s="1"/>
  <c r="K7" i="1"/>
  <c r="J7" i="1"/>
  <c r="L7" i="1" s="1"/>
  <c r="K6" i="1"/>
  <c r="J6" i="1"/>
  <c r="L6" i="1" s="1"/>
  <c r="M12" i="1" l="1"/>
  <c r="M9" i="1"/>
  <c r="M15" i="1"/>
  <c r="M10" i="1"/>
  <c r="M7" i="1"/>
  <c r="M6" i="1"/>
  <c r="M11" i="1"/>
  <c r="M8" i="1"/>
  <c r="O6" i="1" s="1"/>
  <c r="M13" i="1"/>
  <c r="M14" i="1"/>
  <c r="O7" i="1" l="1"/>
  <c r="O8" i="1"/>
  <c r="O10" i="1"/>
  <c r="O9" i="1"/>
  <c r="O14" i="1"/>
  <c r="O15" i="1"/>
  <c r="O12" i="1"/>
  <c r="O11" i="1"/>
  <c r="O13" i="1"/>
</calcChain>
</file>

<file path=xl/sharedStrings.xml><?xml version="1.0" encoding="utf-8"?>
<sst xmlns="http://schemas.openxmlformats.org/spreadsheetml/2006/main" count="120" uniqueCount="85">
  <si>
    <t>Estimated Costs</t>
  </si>
  <si>
    <t>Actual Costs</t>
  </si>
  <si>
    <t>Venue and rentals</t>
  </si>
  <si>
    <t>Food and service</t>
  </si>
  <si>
    <t>Beverages</t>
  </si>
  <si>
    <t>Cake</t>
  </si>
  <si>
    <t>Miscellaneous fees</t>
  </si>
  <si>
    <t>Tux, suit, and/or dresses</t>
  </si>
  <si>
    <t>Alterations</t>
  </si>
  <si>
    <t>Headpiece and veil</t>
  </si>
  <si>
    <t>Accessories</t>
  </si>
  <si>
    <t>Floral arrangements for ceremony</t>
  </si>
  <si>
    <t>Flower girl’s buds and basket</t>
  </si>
  <si>
    <t>Ring pillow</t>
  </si>
  <si>
    <t>Bouquets</t>
  </si>
  <si>
    <t>Boutonnieres</t>
  </si>
  <si>
    <t>Ceremony musicians</t>
  </si>
  <si>
    <t>Cocktail-hour musicians</t>
  </si>
  <si>
    <t>Reception band, deejay, or entertainment</t>
  </si>
  <si>
    <t>Sound-system or dance-floor rental</t>
  </si>
  <si>
    <t>Photography</t>
  </si>
  <si>
    <t>Videography</t>
  </si>
  <si>
    <t>Additional prints and albums</t>
  </si>
  <si>
    <t>Welcome gifts</t>
  </si>
  <si>
    <t>Party gifts</t>
  </si>
  <si>
    <t>Site fee</t>
  </si>
  <si>
    <t>Officiant fee or church donation</t>
  </si>
  <si>
    <t>Save-the-date cards</t>
  </si>
  <si>
    <t>Invitations and RSVPs</t>
  </si>
  <si>
    <t>Programs</t>
  </si>
  <si>
    <t>Seating and place cards</t>
  </si>
  <si>
    <t>Menu cards</t>
  </si>
  <si>
    <t>Thank-you notes</t>
  </si>
  <si>
    <t>Postage</t>
  </si>
  <si>
    <t>Wedding rings</t>
  </si>
  <si>
    <t>Ring accessories</t>
  </si>
  <si>
    <t>Main car rental</t>
  </si>
  <si>
    <t>Guests car rental</t>
  </si>
  <si>
    <t>Transportation for out-of-town guests</t>
  </si>
  <si>
    <t>Valet parking</t>
  </si>
  <si>
    <t>Reception</t>
  </si>
  <si>
    <t>Attire</t>
  </si>
  <si>
    <t>Music</t>
  </si>
  <si>
    <t>Ceremony</t>
  </si>
  <si>
    <t>Stationery</t>
  </si>
  <si>
    <t>Transportation</t>
  </si>
  <si>
    <t>Rank</t>
  </si>
  <si>
    <t>#</t>
  </si>
  <si>
    <t>Sorted</t>
  </si>
  <si>
    <t>Unsorted</t>
  </si>
  <si>
    <t>Estimated Cost - Rank Value</t>
  </si>
  <si>
    <t>Flowers and decorations</t>
  </si>
  <si>
    <t>Photographs and video</t>
  </si>
  <si>
    <t>Favors and gifts</t>
  </si>
  <si>
    <t>CATEGORY</t>
  </si>
  <si>
    <t>VARIANCE</t>
  </si>
  <si>
    <t>BUDGET %</t>
  </si>
  <si>
    <t>ESTIMATED COST</t>
  </si>
  <si>
    <t>ACTUAL COST</t>
  </si>
  <si>
    <t>RECEPTION</t>
  </si>
  <si>
    <t>ESTIMATED</t>
  </si>
  <si>
    <t>ACTUAL</t>
  </si>
  <si>
    <t>ATTIRE</t>
  </si>
  <si>
    <t>MUSIC</t>
  </si>
  <si>
    <t>WEDDING RINGS</t>
  </si>
  <si>
    <t>CEREMONY</t>
  </si>
  <si>
    <t>RECEPTION TOTAL</t>
  </si>
  <si>
    <t>ATTIRE TOTAL</t>
  </si>
  <si>
    <t>MUSIC TOTAL</t>
  </si>
  <si>
    <t>CEREMONY TOTAL</t>
  </si>
  <si>
    <t>WEDDING RINGS TOTAL</t>
  </si>
  <si>
    <t>TRANSPORTATION TOTAL</t>
  </si>
  <si>
    <t>STATIONARY</t>
  </si>
  <si>
    <t xml:space="preserve">TRANSPORTATION  </t>
  </si>
  <si>
    <t>STATIONARY TOTAL</t>
  </si>
  <si>
    <t>FLOWERS &amp; DECORATIONS</t>
  </si>
  <si>
    <t>PHOTOGRAPHY &amp; VIDEO</t>
  </si>
  <si>
    <t>PHOTOGRAPHY &amp; VIDEO TOTAL</t>
  </si>
  <si>
    <t>FAVORS &amp; GIFTS</t>
  </si>
  <si>
    <t>FAVORS &amp; GIFTS TOTAL</t>
  </si>
  <si>
    <t>DECORATIONS TOTAL</t>
  </si>
  <si>
    <t>KAYLA + JACOB
TIE THE KNOT</t>
  </si>
  <si>
    <t>Ring Holder</t>
  </si>
  <si>
    <t>Décor Plate</t>
  </si>
  <si>
    <t>Wedding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</si>
</sst>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6" formatCode="&quot;$&quot;#,##0_);[Red]\(&quot;$&quot;#,##0\)"/>
    <numFmt numFmtId="8" formatCode="&quot;$&quot;#,##0.00_);[Red]\(&quot;$&quot;#,##0.00\)"/>
    <numFmt numFmtId="164" formatCode="0.0%"/>
  </numFmts>
  <fonts count="13" x14ac:knownFonts="1">
    <font>
      <sz val="11"/>
      <color theme="1"/>
      <name val="Franklin Gothic Book"/>
      <family val="2"/>
      <scheme val="minor"/>
    </font>
    <font>
      <b/>
      <sz val="11"/>
      <color theme="2" tint="-0.89999084444715716"/>
      <name val="Century Gothic"/>
      <family val="2"/>
    </font>
    <font>
      <sz val="11"/>
      <color theme="2" tint="-0.89999084444715716"/>
      <name val="Century Gothic"/>
      <family val="2"/>
    </font>
    <font>
      <b/>
      <sz val="14"/>
      <color theme="2" tint="-0.89999084444715716"/>
      <name val="Century Gothic"/>
      <family val="2"/>
    </font>
    <font>
      <sz val="10"/>
      <color theme="2" tint="-0.89999084444715716"/>
      <name val="Century Gothic"/>
      <family val="2"/>
    </font>
    <font>
      <b/>
      <sz val="12"/>
      <color theme="2" tint="-0.89999084444715716"/>
      <name val="Century Gothic"/>
      <family val="2"/>
    </font>
    <font>
      <sz val="12"/>
      <color theme="2" tint="-0.89999084444715716"/>
      <name val="Century Gothic"/>
      <family val="2"/>
    </font>
    <font>
      <b/>
      <sz val="14"/>
      <color rgb="FFFF0066"/>
      <name val="Century Gothic"/>
      <family val="2"/>
    </font>
    <font>
      <sz val="11"/>
      <color rgb="FFFF0066"/>
      <name val="Century Gothic"/>
      <family val="2"/>
    </font>
    <font>
      <b/>
      <sz val="12"/>
      <color rgb="FFFF0066"/>
      <name val="Century Gothic"/>
      <family val="2"/>
    </font>
    <font>
      <sz val="14"/>
      <color rgb="FFFF0066"/>
      <name val="Century Gothic"/>
      <family val="2"/>
    </font>
    <font>
      <b/>
      <sz val="65"/>
      <color rgb="FFFF0066"/>
      <name val="Fave Script Bold Pro"/>
    </font>
    <font>
      <b/>
      <sz val="60"/>
      <color rgb="FFFF0066"/>
      <name val="Fave Script Bold Pro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DDFF"/>
        <bgColor indexed="64"/>
      </patternFill>
    </fill>
    <fill>
      <patternFill patternType="solid">
        <fgColor rgb="FFFFCCFF"/>
        <bgColor indexed="64"/>
      </patternFill>
    </fill>
  </fills>
  <borders count="37">
    <border>
      <left/>
      <right/>
      <top/>
      <bottom/>
      <diagonal/>
    </border>
    <border>
      <left/>
      <right style="thin">
        <color theme="0" tint="-4.9989318521683403E-2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/>
      <top/>
      <bottom style="thin">
        <color rgb="FFFFCCFF"/>
      </bottom>
      <diagonal/>
    </border>
    <border>
      <left/>
      <right/>
      <top style="thin">
        <color rgb="FFFFCCFF"/>
      </top>
      <bottom style="thin">
        <color rgb="FFFFCCFF"/>
      </bottom>
      <diagonal/>
    </border>
    <border>
      <left style="dotted">
        <color rgb="FFFF0066"/>
      </left>
      <right/>
      <top/>
      <bottom style="thin">
        <color rgb="FFFFCCFF"/>
      </bottom>
      <diagonal/>
    </border>
    <border>
      <left style="dotted">
        <color rgb="FFFF0066"/>
      </left>
      <right/>
      <top style="thin">
        <color rgb="FFFFCCFF"/>
      </top>
      <bottom style="thin">
        <color rgb="FFFFCCFF"/>
      </bottom>
      <diagonal/>
    </border>
    <border>
      <left style="dotted">
        <color rgb="FFFF0066"/>
      </left>
      <right/>
      <top style="thin">
        <color rgb="FFFFCCFF"/>
      </top>
      <bottom style="double">
        <color rgb="FFFF0066"/>
      </bottom>
      <diagonal/>
    </border>
    <border>
      <left style="thin">
        <color rgb="FFFF0066"/>
      </left>
      <right/>
      <top/>
      <bottom style="thin">
        <color rgb="FFFFCCFF"/>
      </bottom>
      <diagonal/>
    </border>
    <border>
      <left style="dotted">
        <color rgb="FFFF0066"/>
      </left>
      <right style="thin">
        <color rgb="FFFF0066"/>
      </right>
      <top/>
      <bottom style="thin">
        <color rgb="FFFFCCFF"/>
      </bottom>
      <diagonal/>
    </border>
    <border>
      <left style="thin">
        <color rgb="FFFF0066"/>
      </left>
      <right/>
      <top style="thin">
        <color rgb="FFFFCCFF"/>
      </top>
      <bottom style="thin">
        <color rgb="FFFFCCFF"/>
      </bottom>
      <diagonal/>
    </border>
    <border>
      <left style="dotted">
        <color rgb="FFFF0066"/>
      </left>
      <right style="thin">
        <color rgb="FFFF0066"/>
      </right>
      <top style="thin">
        <color rgb="FFFFCCFF"/>
      </top>
      <bottom style="thin">
        <color rgb="FFFFCCFF"/>
      </bottom>
      <diagonal/>
    </border>
    <border>
      <left style="thin">
        <color rgb="FFFF0066"/>
      </left>
      <right/>
      <top style="thin">
        <color rgb="FFFFCCFF"/>
      </top>
      <bottom style="double">
        <color rgb="FFFF0066"/>
      </bottom>
      <diagonal/>
    </border>
    <border>
      <left style="dotted">
        <color rgb="FFFF0066"/>
      </left>
      <right style="thin">
        <color rgb="FFFF0066"/>
      </right>
      <top style="thin">
        <color rgb="FFFFCCFF"/>
      </top>
      <bottom style="double">
        <color rgb="FFFF0066"/>
      </bottom>
      <diagonal/>
    </border>
    <border>
      <left/>
      <right/>
      <top/>
      <bottom style="thin">
        <color rgb="FFFF0066"/>
      </bottom>
      <diagonal/>
    </border>
    <border>
      <left style="thin">
        <color rgb="FFFF0066"/>
      </left>
      <right/>
      <top/>
      <bottom style="double">
        <color rgb="FFFF0066"/>
      </bottom>
      <diagonal/>
    </border>
    <border>
      <left style="dotted">
        <color rgb="FFFF0066"/>
      </left>
      <right/>
      <top/>
      <bottom style="double">
        <color rgb="FFFF0066"/>
      </bottom>
      <diagonal/>
    </border>
    <border>
      <left style="dotted">
        <color rgb="FFFF0066"/>
      </left>
      <right style="thin">
        <color rgb="FFFF0066"/>
      </right>
      <top/>
      <bottom style="double">
        <color rgb="FFFF0066"/>
      </bottom>
      <diagonal/>
    </border>
    <border>
      <left style="thin">
        <color rgb="FFFF0066"/>
      </left>
      <right style="thin">
        <color rgb="FFFFCCFF"/>
      </right>
      <top style="thin">
        <color rgb="FFFF0066"/>
      </top>
      <bottom style="thin">
        <color rgb="FFFF0066"/>
      </bottom>
      <diagonal/>
    </border>
    <border>
      <left style="thin">
        <color rgb="FFFFCCFF"/>
      </left>
      <right style="thin">
        <color rgb="FFFFCCFF"/>
      </right>
      <top style="thin">
        <color rgb="FFFF0066"/>
      </top>
      <bottom style="thin">
        <color rgb="FFFF0066"/>
      </bottom>
      <diagonal/>
    </border>
    <border>
      <left style="thin">
        <color rgb="FFFFCCFF"/>
      </left>
      <right style="thin">
        <color rgb="FFFF0066"/>
      </right>
      <top style="thin">
        <color rgb="FFFF0066"/>
      </top>
      <bottom style="thin">
        <color rgb="FFFF0066"/>
      </bottom>
      <diagonal/>
    </border>
    <border>
      <left style="thin">
        <color rgb="FFFF0066"/>
      </left>
      <right style="thin">
        <color rgb="FFFF0066"/>
      </right>
      <top/>
      <bottom style="thin">
        <color rgb="FFFF0066"/>
      </bottom>
      <diagonal/>
    </border>
    <border>
      <left/>
      <right/>
      <top/>
      <bottom style="double">
        <color rgb="FFFF0066"/>
      </bottom>
      <diagonal/>
    </border>
    <border>
      <left style="thin">
        <color rgb="FFFF0066"/>
      </left>
      <right/>
      <top style="thin">
        <color rgb="FFFF0066"/>
      </top>
      <bottom/>
      <diagonal/>
    </border>
    <border>
      <left/>
      <right/>
      <top style="thin">
        <color rgb="FFFF0066"/>
      </top>
      <bottom/>
      <diagonal/>
    </border>
    <border>
      <left/>
      <right style="thin">
        <color rgb="FFFF0066"/>
      </right>
      <top style="thin">
        <color rgb="FFFF0066"/>
      </top>
      <bottom/>
      <diagonal/>
    </border>
    <border>
      <left/>
      <right style="thin">
        <color rgb="FFFF0066"/>
      </right>
      <top/>
      <bottom style="double">
        <color rgb="FFFF0066"/>
      </bottom>
      <diagonal/>
    </border>
    <border>
      <left/>
      <right/>
      <top style="thin">
        <color rgb="FFFFCCFF"/>
      </top>
      <bottom style="double">
        <color rgb="FFFF0066"/>
      </bottom>
      <diagonal/>
    </border>
    <border>
      <left style="dotted">
        <color rgb="FFFF0066"/>
      </left>
      <right/>
      <top/>
      <bottom/>
      <diagonal/>
    </border>
    <border>
      <left style="dotted">
        <color rgb="FFFF0066"/>
      </left>
      <right style="dotted">
        <color rgb="FFFF0066"/>
      </right>
      <top/>
      <bottom/>
      <diagonal/>
    </border>
    <border>
      <left style="dotted">
        <color rgb="FFFF0066"/>
      </left>
      <right style="dotted">
        <color rgb="FFFF0066"/>
      </right>
      <top style="thin">
        <color rgb="FFFFCCFF"/>
      </top>
      <bottom style="thin">
        <color rgb="FFFFCCFF"/>
      </bottom>
      <diagonal/>
    </border>
    <border>
      <left style="dotted">
        <color rgb="FFFF0066"/>
      </left>
      <right/>
      <top/>
      <bottom style="thin">
        <color rgb="FFFF0066"/>
      </bottom>
      <diagonal/>
    </border>
    <border>
      <left/>
      <right/>
      <top style="thin">
        <color rgb="FFFFCCFF"/>
      </top>
      <bottom style="thin">
        <color rgb="FFFF0066"/>
      </bottom>
      <diagonal/>
    </border>
    <border>
      <left style="dotted">
        <color rgb="FFFF0066"/>
      </left>
      <right/>
      <top style="thin">
        <color rgb="FFFFCCFF"/>
      </top>
      <bottom style="thin">
        <color rgb="FFFF0066"/>
      </bottom>
      <diagonal/>
    </border>
    <border>
      <left style="dotted">
        <color rgb="FFFF0066"/>
      </left>
      <right style="dotted">
        <color rgb="FFFF0066"/>
      </right>
      <top/>
      <bottom style="thin">
        <color rgb="FFFF0066"/>
      </bottom>
      <diagonal/>
    </border>
    <border>
      <left style="dotted">
        <color rgb="FFFF0066"/>
      </left>
      <right style="dotted">
        <color rgb="FFFF0066"/>
      </right>
      <top style="thin">
        <color rgb="FFFFCCFF"/>
      </top>
      <bottom style="thin">
        <color rgb="FFFF0066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2" borderId="0" xfId="0" applyFont="1" applyFill="1" applyAlignment="1">
      <alignment horizontal="left" vertical="center" indent="1"/>
    </xf>
    <xf numFmtId="8" fontId="2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4" fillId="2" borderId="4" xfId="0" applyFont="1" applyFill="1" applyBorder="1" applyAlignment="1">
      <alignment horizontal="left" vertical="center" indent="1"/>
    </xf>
    <xf numFmtId="0" fontId="4" fillId="2" borderId="5" xfId="0" applyFont="1" applyFill="1" applyBorder="1" applyAlignment="1">
      <alignment horizontal="left" vertical="center" indent="1"/>
    </xf>
    <xf numFmtId="0" fontId="4" fillId="2" borderId="0" xfId="0" applyFont="1" applyFill="1" applyAlignment="1">
      <alignment horizontal="left" vertical="center" indent="1"/>
    </xf>
    <xf numFmtId="0" fontId="2" fillId="2" borderId="0" xfId="0" applyFont="1" applyFill="1" applyAlignment="1">
      <alignment horizontal="left" vertical="center" indent="1"/>
    </xf>
    <xf numFmtId="0" fontId="2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 indent="1"/>
    </xf>
    <xf numFmtId="0" fontId="6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indent="1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0" xfId="0" quotePrefix="1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indent="2"/>
    </xf>
    <xf numFmtId="6" fontId="6" fillId="2" borderId="6" xfId="0" applyNumberFormat="1" applyFont="1" applyFill="1" applyBorder="1" applyAlignment="1">
      <alignment horizontal="center" vertical="center"/>
    </xf>
    <xf numFmtId="6" fontId="6" fillId="2" borderId="7" xfId="0" applyNumberFormat="1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2" borderId="9" xfId="0" applyFont="1" applyFill="1" applyBorder="1" applyAlignment="1">
      <alignment horizontal="left" vertical="center" indent="2"/>
    </xf>
    <xf numFmtId="164" fontId="6" fillId="2" borderId="10" xfId="0" applyNumberFormat="1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left" vertical="center" indent="2"/>
    </xf>
    <xf numFmtId="164" fontId="6" fillId="2" borderId="12" xfId="0" applyNumberFormat="1" applyFont="1" applyFill="1" applyBorder="1" applyAlignment="1">
      <alignment horizontal="center" vertical="center"/>
    </xf>
    <xf numFmtId="9" fontId="6" fillId="2" borderId="12" xfId="0" applyNumberFormat="1" applyFont="1" applyFill="1" applyBorder="1" applyAlignment="1">
      <alignment horizontal="center" vertical="center"/>
    </xf>
    <xf numFmtId="0" fontId="6" fillId="0" borderId="13" xfId="0" applyFont="1" applyBorder="1" applyAlignment="1">
      <alignment horizontal="left" vertical="center" indent="1"/>
    </xf>
    <xf numFmtId="0" fontId="6" fillId="0" borderId="14" xfId="0" applyFont="1" applyBorder="1" applyAlignment="1">
      <alignment horizontal="center" vertical="center"/>
    </xf>
    <xf numFmtId="0" fontId="9" fillId="0" borderId="16" xfId="0" applyFont="1" applyBorder="1" applyAlignment="1">
      <alignment horizontal="left" vertical="center" indent="1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6" fillId="0" borderId="22" xfId="0" applyFont="1" applyBorder="1" applyAlignment="1">
      <alignment horizontal="left" vertical="center" indent="1"/>
    </xf>
    <xf numFmtId="0" fontId="6" fillId="0" borderId="22" xfId="0" applyFont="1" applyBorder="1" applyAlignment="1">
      <alignment horizontal="center" vertical="center"/>
    </xf>
    <xf numFmtId="0" fontId="4" fillId="2" borderId="28" xfId="0" applyFont="1" applyFill="1" applyBorder="1" applyAlignment="1">
      <alignment horizontal="left" vertical="center" indent="1"/>
    </xf>
    <xf numFmtId="8" fontId="2" fillId="2" borderId="6" xfId="0" applyNumberFormat="1" applyFont="1" applyFill="1" applyBorder="1" applyAlignment="1">
      <alignment horizontal="center" vertical="center"/>
    </xf>
    <xf numFmtId="8" fontId="2" fillId="2" borderId="7" xfId="0" applyNumberFormat="1" applyFont="1" applyFill="1" applyBorder="1" applyAlignment="1">
      <alignment horizontal="center" vertical="center"/>
    </xf>
    <xf numFmtId="8" fontId="2" fillId="2" borderId="8" xfId="0" applyNumberFormat="1" applyFont="1" applyFill="1" applyBorder="1" applyAlignment="1">
      <alignment horizontal="center" vertical="center"/>
    </xf>
    <xf numFmtId="8" fontId="6" fillId="2" borderId="29" xfId="0" applyNumberFormat="1" applyFont="1" applyFill="1" applyBorder="1" applyAlignment="1">
      <alignment horizontal="center" vertical="center"/>
    </xf>
    <xf numFmtId="8" fontId="2" fillId="2" borderId="29" xfId="0" applyNumberFormat="1" applyFont="1" applyFill="1" applyBorder="1" applyAlignment="1">
      <alignment horizontal="center" vertical="center"/>
    </xf>
    <xf numFmtId="8" fontId="5" fillId="2" borderId="29" xfId="0" applyNumberFormat="1" applyFont="1" applyFill="1" applyBorder="1" applyAlignment="1">
      <alignment horizontal="center" vertical="center"/>
    </xf>
    <xf numFmtId="8" fontId="2" fillId="2" borderId="30" xfId="0" applyNumberFormat="1" applyFont="1" applyFill="1" applyBorder="1" applyAlignment="1">
      <alignment horizontal="center" vertical="center"/>
    </xf>
    <xf numFmtId="8" fontId="2" fillId="2" borderId="31" xfId="0" applyNumberFormat="1" applyFont="1" applyFill="1" applyBorder="1" applyAlignment="1">
      <alignment horizontal="center" vertical="center"/>
    </xf>
    <xf numFmtId="8" fontId="5" fillId="2" borderId="30" xfId="0" applyNumberFormat="1" applyFont="1" applyFill="1" applyBorder="1" applyAlignment="1">
      <alignment horizontal="center" vertical="center"/>
    </xf>
    <xf numFmtId="0" fontId="2" fillId="4" borderId="0" xfId="0" applyFont="1" applyFill="1" applyAlignment="1">
      <alignment horizontal="left" vertical="center"/>
    </xf>
    <xf numFmtId="0" fontId="7" fillId="2" borderId="15" xfId="0" applyFont="1" applyFill="1" applyBorder="1" applyAlignment="1">
      <alignment horizontal="left" vertical="center" indent="1"/>
    </xf>
    <xf numFmtId="8" fontId="7" fillId="2" borderId="32" xfId="0" applyNumberFormat="1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left" vertical="center" indent="1"/>
    </xf>
    <xf numFmtId="8" fontId="2" fillId="2" borderId="34" xfId="0" applyNumberFormat="1" applyFont="1" applyFill="1" applyBorder="1" applyAlignment="1">
      <alignment horizontal="center" vertical="center"/>
    </xf>
    <xf numFmtId="8" fontId="7" fillId="2" borderId="35" xfId="0" applyNumberFormat="1" applyFont="1" applyFill="1" applyBorder="1" applyAlignment="1">
      <alignment horizontal="center" vertical="center"/>
    </xf>
    <xf numFmtId="8" fontId="2" fillId="2" borderId="36" xfId="0" applyNumberFormat="1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11" fillId="3" borderId="25" xfId="0" applyFont="1" applyFill="1" applyBorder="1" applyAlignment="1">
      <alignment horizontal="right" vertical="center" indent="2"/>
    </xf>
    <xf numFmtId="0" fontId="11" fillId="3" borderId="26" xfId="0" applyFont="1" applyFill="1" applyBorder="1" applyAlignment="1">
      <alignment horizontal="right" vertical="center" indent="2"/>
    </xf>
    <xf numFmtId="0" fontId="11" fillId="3" borderId="16" xfId="0" applyFont="1" applyFill="1" applyBorder="1" applyAlignment="1">
      <alignment horizontal="right" vertical="center" indent="2"/>
    </xf>
    <xf numFmtId="0" fontId="11" fillId="3" borderId="23" xfId="0" applyFont="1" applyFill="1" applyBorder="1" applyAlignment="1">
      <alignment horizontal="right" vertical="center" indent="2"/>
    </xf>
    <xf numFmtId="0" fontId="11" fillId="3" borderId="27" xfId="0" applyFont="1" applyFill="1" applyBorder="1" applyAlignment="1">
      <alignment horizontal="right" vertical="center" indent="2"/>
    </xf>
    <xf numFmtId="0" fontId="12" fillId="3" borderId="24" xfId="0" applyFont="1" applyFill="1" applyBorder="1" applyAlignment="1">
      <alignment horizontal="right" vertical="center" indent="2"/>
    </xf>
    <xf numFmtId="0" fontId="12" fillId="3" borderId="24" xfId="0" applyFont="1" applyFill="1" applyBorder="1" applyAlignment="1">
      <alignment horizontal="right" vertical="center" indent="4"/>
    </xf>
    <xf numFmtId="0" fontId="12" fillId="3" borderId="25" xfId="0" applyFont="1" applyFill="1" applyBorder="1" applyAlignment="1">
      <alignment horizontal="right" vertical="center" indent="4"/>
    </xf>
    <xf numFmtId="0" fontId="12" fillId="3" borderId="26" xfId="0" applyFont="1" applyFill="1" applyBorder="1" applyAlignment="1">
      <alignment horizontal="right" vertical="center" indent="4"/>
    </xf>
    <xf numFmtId="0" fontId="12" fillId="3" borderId="16" xfId="0" applyFont="1" applyFill="1" applyBorder="1" applyAlignment="1">
      <alignment horizontal="right" vertical="center" indent="4"/>
    </xf>
    <xf numFmtId="0" fontId="12" fillId="3" borderId="23" xfId="0" applyFont="1" applyFill="1" applyBorder="1" applyAlignment="1">
      <alignment horizontal="right" vertical="center" indent="4"/>
    </xf>
    <xf numFmtId="0" fontId="12" fillId="3" borderId="27" xfId="0" applyFont="1" applyFill="1" applyBorder="1" applyAlignment="1">
      <alignment horizontal="right" vertical="center" indent="4"/>
    </xf>
  </cellXfs>
  <cellStyles count="1">
    <cellStyle name="Normal" xfId="0" builtinId="0"/>
  </cellStyles>
  <dxfs count="153">
    <dxf>
      <font>
        <strike val="0"/>
        <outline val="0"/>
        <shadow val="0"/>
        <u val="none"/>
        <vertAlign val="baseline"/>
        <sz val="12"/>
        <color theme="2" tint="-0.89999084444715716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dotted">
          <color rgb="FFFF0066"/>
        </left>
        <right/>
        <vertical/>
      </border>
    </dxf>
    <dxf>
      <font>
        <strike val="0"/>
        <outline val="0"/>
        <shadow val="0"/>
        <u val="none"/>
        <vertAlign val="baseline"/>
        <color theme="2" tint="-0.89999084444715716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dotted">
          <color rgb="FFFF0066"/>
        </left>
        <right/>
        <vertical/>
      </border>
    </dxf>
    <dxf>
      <font>
        <strike val="0"/>
        <outline val="0"/>
        <shadow val="0"/>
        <u val="none"/>
        <vertAlign val="baseline"/>
        <sz val="12"/>
        <color theme="2" tint="-0.89999084444715716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dotted">
          <color rgb="FFFF0066"/>
        </left>
        <right/>
        <vertical/>
      </border>
    </dxf>
    <dxf>
      <font>
        <strike val="0"/>
        <outline val="0"/>
        <shadow val="0"/>
        <u val="none"/>
        <vertAlign val="baseline"/>
        <color theme="2" tint="-0.89999084444715716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dotted">
          <color rgb="FFFF0066"/>
        </left>
        <right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2" tint="-0.89999084444715716"/>
        <name val="Century Gothic"/>
        <family val="2"/>
        <scheme val="none"/>
      </font>
      <numFmt numFmtId="12" formatCode="&quot;$&quot;#,##0.00_);[Red]\(&quot;$&quot;#,##0.00\)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dotted">
          <color rgb="FFFF0066"/>
        </left>
        <right/>
        <vertical/>
      </border>
    </dxf>
    <dxf>
      <font>
        <strike val="0"/>
        <outline val="0"/>
        <shadow val="0"/>
        <u val="none"/>
        <vertAlign val="baseline"/>
        <color theme="2" tint="-0.89999084444715716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dotted">
          <color rgb="FFFF0066"/>
        </left>
        <right/>
        <vertic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2" tint="-0.89999084444715716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relativeIndent="1" justifyLastLine="0" shrinkToFit="0" readingOrder="0"/>
    </dxf>
    <dxf>
      <font>
        <strike val="0"/>
        <outline val="0"/>
        <shadow val="0"/>
        <u val="none"/>
        <vertAlign val="baseline"/>
        <color theme="2" tint="-0.89999084444715716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relative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2" tint="-0.89999084444715716"/>
        <name val="Century Gothic"/>
        <family val="2"/>
        <scheme val="none"/>
      </font>
      <numFmt numFmtId="12" formatCode="&quot;$&quot;#,##0.00_);[Red]\(&quot;$&quot;#,##0.00\)"/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border diagonalUp="0" diagonalDown="0">
        <left style="thin">
          <color rgb="FFFF0066"/>
        </left>
        <right style="thin">
          <color rgb="FFFF0066"/>
        </right>
        <top style="thin">
          <color rgb="FFFF0066"/>
        </top>
        <bottom style="thin">
          <color rgb="FFFF0066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 tint="-0.89999084444715716"/>
        <name val="Century Gothic"/>
        <family val="2"/>
        <scheme val="none"/>
      </font>
      <numFmt numFmtId="12" formatCode="&quot;$&quot;#,##0.00_);[Red]\(&quot;$&quot;#,##0.00\)"/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border>
        <bottom style="thin">
          <color rgb="FFFF0066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rgb="FFFF0066"/>
        <name val="Century Gothic"/>
        <family val="2"/>
        <scheme val="none"/>
      </font>
      <numFmt numFmtId="12" formatCode="&quot;$&quot;#,##0.00_);[Red]\(&quot;$&quot;#,##0.00\)"/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2" tint="-0.89999084444715716"/>
        <name val="Century Gothic"/>
        <family val="2"/>
        <scheme val="none"/>
      </font>
      <numFmt numFmtId="12" formatCode="&quot;$&quot;#,##0.00_);[Red]\(&quot;$&quot;#,##0.00\)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dotted">
          <color rgb="FFFF0066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 tint="-0.89999084444715716"/>
        <name val="Century Gothic"/>
        <family val="2"/>
        <scheme val="none"/>
      </font>
      <numFmt numFmtId="12" formatCode="&quot;$&quot;#,##0.00_);[Red]\(&quot;$&quot;#,##0.00\)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dotted">
          <color rgb="FFFF0066"/>
        </left>
        <right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2" tint="-0.89999084444715716"/>
        <name val="Century Gothic"/>
        <family val="2"/>
        <scheme val="none"/>
      </font>
      <numFmt numFmtId="12" formatCode="&quot;$&quot;#,##0.00_);[Red]\(&quot;$&quot;#,##0.00\)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dotted">
          <color rgb="FFFF0066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 tint="-0.89999084444715716"/>
        <name val="Century Gothic"/>
        <family val="2"/>
        <scheme val="none"/>
      </font>
      <numFmt numFmtId="12" formatCode="&quot;$&quot;#,##0.00_);[Red]\(&quot;$&quot;#,##0.00\)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dotted">
          <color rgb="FFFF0066"/>
        </left>
        <right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2" tint="-0.89999084444715716"/>
        <name val="Century Gothic"/>
        <family val="2"/>
        <scheme val="none"/>
      </font>
      <numFmt numFmtId="12" formatCode="&quot;$&quot;#,##0.00_);[Red]\(&quot;$&quot;#,##0.00\)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dotted">
          <color rgb="FFFF0066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 tint="-0.89999084444715716"/>
        <name val="Century Gothic"/>
        <family val="2"/>
        <scheme val="none"/>
      </font>
      <numFmt numFmtId="12" formatCode="&quot;$&quot;#,##0.00_);[Red]\(&quot;$&quot;#,##0.00\)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dotted">
          <color rgb="FFFF0066"/>
        </left>
        <right/>
        <vertic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2" tint="-0.89999084444715716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89999084444715716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relative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2" tint="-0.89999084444715716"/>
        <name val="Century Gothic"/>
        <family val="2"/>
        <scheme val="none"/>
      </font>
      <numFmt numFmtId="12" formatCode="&quot;$&quot;#,##0.00_);[Red]\(&quot;$&quot;#,##0.00\)"/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border diagonalUp="0" diagonalDown="0">
        <left style="thin">
          <color rgb="FFFF0066"/>
        </left>
        <right style="thin">
          <color rgb="FFFF0066"/>
        </right>
        <top style="thin">
          <color rgb="FFFF0066"/>
        </top>
        <bottom style="thin">
          <color rgb="FFFF0066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 tint="-0.89999084444715716"/>
        <name val="Century Gothic"/>
        <family val="2"/>
        <scheme val="none"/>
      </font>
      <numFmt numFmtId="12" formatCode="&quot;$&quot;#,##0.00_);[Red]\(&quot;$&quot;#,##0.00\)"/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border>
        <bottom style="thin">
          <color rgb="FFFF0066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rgb="FFFF0066"/>
        <name val="Century Gothic"/>
        <family val="2"/>
        <scheme val="none"/>
      </font>
      <numFmt numFmtId="12" formatCode="&quot;$&quot;#,##0.00_);[Red]\(&quot;$&quot;#,##0.00\)"/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>
        <left/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2" tint="-0.89999084444715716"/>
        <name val="Century Gothic"/>
        <family val="2"/>
        <scheme val="none"/>
      </font>
      <numFmt numFmtId="12" formatCode="&quot;$&quot;#,##0.00_);[Red]\(&quot;$&quot;#,##0.00\)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dotted">
          <color rgb="FFFF0066"/>
        </left>
        <right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 tint="-0.89999084444715716"/>
        <name val="Century Gothic"/>
        <family val="2"/>
        <scheme val="none"/>
      </font>
      <numFmt numFmtId="12" formatCode="&quot;$&quot;#,##0.00_);[Red]\(&quot;$&quot;#,##0.00\)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dotted">
          <color rgb="FFFF0066"/>
        </left>
        <right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2" tint="-0.89999084444715716"/>
        <name val="Century Gothic"/>
        <family val="2"/>
        <scheme val="none"/>
      </font>
      <numFmt numFmtId="12" formatCode="&quot;$&quot;#,##0.00_);[Red]\(&quot;$&quot;#,##0.00\)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dotted">
          <color rgb="FFFF0066"/>
        </left>
        <right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 tint="-0.89999084444715716"/>
        <name val="Century Gothic"/>
        <family val="2"/>
        <scheme val="none"/>
      </font>
      <numFmt numFmtId="12" formatCode="&quot;$&quot;#,##0.00_);[Red]\(&quot;$&quot;#,##0.00\)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dotted">
          <color rgb="FFFF0066"/>
        </left>
        <right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2" tint="-0.89999084444715716"/>
        <name val="Century Gothic"/>
        <family val="2"/>
        <scheme val="none"/>
      </font>
      <numFmt numFmtId="12" formatCode="&quot;$&quot;#,##0.00_);[Red]\(&quot;$&quot;#,##0.00\)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dotted">
          <color rgb="FFFF0066"/>
        </left>
        <right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 tint="-0.89999084444715716"/>
        <name val="Century Gothic"/>
        <family val="2"/>
        <scheme val="none"/>
      </font>
      <numFmt numFmtId="12" formatCode="&quot;$&quot;#,##0.00_);[Red]\(&quot;$&quot;#,##0.00\)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dotted">
          <color rgb="FFFF0066"/>
        </left>
        <right/>
        <vertic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2" tint="-0.89999084444715716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relative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89999084444715716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relative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2" tint="-0.89999084444715716"/>
        <name val="Century Gothic"/>
        <family val="2"/>
        <scheme val="none"/>
      </font>
      <numFmt numFmtId="12" formatCode="&quot;$&quot;#,##0.00_);[Red]\(&quot;$&quot;#,##0.00\)"/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border diagonalUp="0" diagonalDown="0">
        <left style="thin">
          <color rgb="FFFF0066"/>
        </left>
        <right style="thin">
          <color rgb="FFFF0066"/>
        </right>
        <top style="thin">
          <color rgb="FFFF0066"/>
        </top>
        <bottom style="thin">
          <color rgb="FFFF0066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 tint="-0.89999084444715716"/>
        <name val="Century Gothic"/>
        <family val="2"/>
        <scheme val="none"/>
      </font>
      <numFmt numFmtId="12" formatCode="&quot;$&quot;#,##0.00_);[Red]\(&quot;$&quot;#,##0.00\)"/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border>
        <bottom style="thin">
          <color rgb="FFFF0066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rgb="FFFF0066"/>
        <name val="Century Gothic"/>
        <family val="2"/>
        <scheme val="none"/>
      </font>
      <numFmt numFmtId="12" formatCode="&quot;$&quot;#,##0.00_);[Red]\(&quot;$&quot;#,##0.00\)"/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2" tint="-0.89999084444715716"/>
        <name val="Century Gothic"/>
        <family val="2"/>
        <scheme val="none"/>
      </font>
      <numFmt numFmtId="12" formatCode="&quot;$&quot;#,##0.00_);[Red]\(&quot;$&quot;#,##0.00\)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dotted">
          <color rgb="FFFF0066"/>
        </left>
        <right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 tint="-0.89999084444715716"/>
        <name val="Century Gothic"/>
        <family val="2"/>
        <scheme val="none"/>
      </font>
      <numFmt numFmtId="12" formatCode="&quot;$&quot;#,##0.00_);[Red]\(&quot;$&quot;#,##0.00\)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dotted">
          <color rgb="FFFF0066"/>
        </left>
        <right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2" tint="-0.89999084444715716"/>
        <name val="Century Gothic"/>
        <family val="2"/>
        <scheme val="none"/>
      </font>
      <numFmt numFmtId="12" formatCode="&quot;$&quot;#,##0.00_);[Red]\(&quot;$&quot;#,##0.00\)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dotted">
          <color rgb="FFFF0066"/>
        </left>
        <right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 tint="-0.89999084444715716"/>
        <name val="Century Gothic"/>
        <family val="2"/>
        <scheme val="none"/>
      </font>
      <numFmt numFmtId="12" formatCode="&quot;$&quot;#,##0.00_);[Red]\(&quot;$&quot;#,##0.00\)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dotted">
          <color rgb="FFFF0066"/>
        </left>
        <right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2" tint="-0.89999084444715716"/>
        <name val="Century Gothic"/>
        <family val="2"/>
        <scheme val="none"/>
      </font>
      <numFmt numFmtId="12" formatCode="&quot;$&quot;#,##0.00_);[Red]\(&quot;$&quot;#,##0.00\)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dotted">
          <color rgb="FFFF0066"/>
        </left>
        <right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 tint="-0.89999084444715716"/>
        <name val="Century Gothic"/>
        <family val="2"/>
        <scheme val="none"/>
      </font>
      <numFmt numFmtId="12" formatCode="&quot;$&quot;#,##0.00_);[Red]\(&quot;$&quot;#,##0.00\)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dotted">
          <color rgb="FFFF0066"/>
        </left>
        <right/>
        <vertic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2" tint="-0.89999084444715716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relative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89999084444715716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relativeIndent="1" justifyLastLine="0" shrinkToFit="0" readingOrder="0"/>
    </dxf>
    <dxf>
      <border>
        <top style="thin">
          <color rgb="FFFFCCFF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2" tint="-0.89999084444715716"/>
        <name val="Century Gothic"/>
        <family val="2"/>
        <scheme val="none"/>
      </font>
      <numFmt numFmtId="12" formatCode="&quot;$&quot;#,##0.00_);[Red]\(&quot;$&quot;#,##0.00\)"/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border diagonalUp="0" diagonalDown="0">
        <left style="thin">
          <color rgb="FFFF0066"/>
        </left>
        <right style="thin">
          <color rgb="FFFF0066"/>
        </right>
        <top style="thin">
          <color rgb="FFFF0066"/>
        </top>
        <bottom style="thin">
          <color rgb="FFFF0066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 tint="-0.89999084444715716"/>
        <name val="Century Gothic"/>
        <family val="2"/>
        <scheme val="none"/>
      </font>
      <numFmt numFmtId="12" formatCode="&quot;$&quot;#,##0.00_);[Red]\(&quot;$&quot;#,##0.00\)"/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border>
        <bottom style="thin">
          <color rgb="FFFF0066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rgb="FFFF0066"/>
        <name val="Century Gothic"/>
        <family val="2"/>
        <scheme val="none"/>
      </font>
      <numFmt numFmtId="12" formatCode="&quot;$&quot;#,##0.00_);[Red]\(&quot;$&quot;#,##0.00\)"/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2" tint="-0.89999084444715716"/>
        <name val="Century Gothic"/>
        <family val="2"/>
        <scheme val="none"/>
      </font>
      <numFmt numFmtId="12" formatCode="&quot;$&quot;#,##0.00_);[Red]\(&quot;$&quot;#,##0.00\)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dotted">
          <color rgb="FFFF0066"/>
        </left>
        <right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 tint="-0.89999084444715716"/>
        <name val="Century Gothic"/>
        <family val="2"/>
        <scheme val="none"/>
      </font>
      <numFmt numFmtId="12" formatCode="&quot;$&quot;#,##0.00_);[Red]\(&quot;$&quot;#,##0.00\)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dotted">
          <color rgb="FFFF0066"/>
        </left>
        <right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2" tint="-0.89999084444715716"/>
        <name val="Century Gothic"/>
        <family val="2"/>
        <scheme val="none"/>
      </font>
      <numFmt numFmtId="12" formatCode="&quot;$&quot;#,##0.00_);[Red]\(&quot;$&quot;#,##0.00\)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dotted">
          <color rgb="FFFF0066"/>
        </left>
        <right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 tint="-0.89999084444715716"/>
        <name val="Century Gothic"/>
        <family val="2"/>
        <scheme val="none"/>
      </font>
      <numFmt numFmtId="12" formatCode="&quot;$&quot;#,##0.00_);[Red]\(&quot;$&quot;#,##0.00\)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dotted">
          <color rgb="FFFF0066"/>
        </left>
        <right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2" tint="-0.89999084444715716"/>
        <name val="Century Gothic"/>
        <family val="2"/>
        <scheme val="none"/>
      </font>
      <numFmt numFmtId="12" formatCode="&quot;$&quot;#,##0.00_);[Red]\(&quot;$&quot;#,##0.00\)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dotted">
          <color rgb="FFFF0066"/>
        </left>
        <right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 tint="-0.89999084444715716"/>
        <name val="Century Gothic"/>
        <family val="2"/>
        <scheme val="none"/>
      </font>
      <numFmt numFmtId="12" formatCode="&quot;$&quot;#,##0.00_);[Red]\(&quot;$&quot;#,##0.00\)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dotted">
          <color rgb="FFFF0066"/>
        </left>
        <right/>
        <vertic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2" tint="-0.89999084444715716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relative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89999084444715716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relativeIndent="1" justifyLastLine="0" shrinkToFit="0" readingOrder="0"/>
    </dxf>
    <dxf>
      <border>
        <top style="thin">
          <color rgb="FFFFCCFF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2" tint="-0.89999084444715716"/>
        <name val="Century Gothic"/>
        <family val="2"/>
        <scheme val="none"/>
      </font>
      <numFmt numFmtId="12" formatCode="&quot;$&quot;#,##0.00_);[Red]\(&quot;$&quot;#,##0.00\)"/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border diagonalUp="0" diagonalDown="0">
        <left style="thin">
          <color rgb="FFFF0066"/>
        </left>
        <right style="thin">
          <color rgb="FFFF0066"/>
        </right>
        <top style="thin">
          <color rgb="FFFF0066"/>
        </top>
        <bottom style="thin">
          <color rgb="FFFF0066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 tint="-0.89999084444715716"/>
        <name val="Century Gothic"/>
        <family val="2"/>
        <scheme val="none"/>
      </font>
      <numFmt numFmtId="12" formatCode="&quot;$&quot;#,##0.00_);[Red]\(&quot;$&quot;#,##0.00\)"/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border>
        <bottom style="thin">
          <color rgb="FFFF0066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rgb="FFFF0066"/>
        <name val="Century Gothic"/>
        <family val="2"/>
        <scheme val="none"/>
      </font>
      <numFmt numFmtId="12" formatCode="&quot;$&quot;#,##0.00_);[Red]\(&quot;$&quot;#,##0.00\)"/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>
        <left/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2" tint="-0.89999084444715716"/>
        <name val="Century Gothic"/>
        <family val="2"/>
        <scheme val="none"/>
      </font>
      <numFmt numFmtId="12" formatCode="&quot;$&quot;#,##0.00_);[Red]\(&quot;$&quot;#,##0.00\)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dotted">
          <color rgb="FFFF0066"/>
        </left>
        <right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 tint="-0.89999084444715716"/>
        <name val="Century Gothic"/>
        <family val="2"/>
        <scheme val="none"/>
      </font>
      <numFmt numFmtId="12" formatCode="&quot;$&quot;#,##0.00_);[Red]\(&quot;$&quot;#,##0.00\)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dotted">
          <color rgb="FFFF0066"/>
        </left>
        <right/>
        <vertic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2" tint="-0.89999084444715716"/>
        <name val="Century Gothic"/>
        <family val="2"/>
        <scheme val="none"/>
      </font>
      <numFmt numFmtId="12" formatCode="&quot;$&quot;#,##0.00_);[Red]\(&quot;$&quot;#,##0.00\)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dotted">
          <color rgb="FFFF0066"/>
        </left>
        <right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 tint="-0.89999084444715716"/>
        <name val="Century Gothic"/>
        <family val="2"/>
        <scheme val="none"/>
      </font>
      <numFmt numFmtId="12" formatCode="&quot;$&quot;#,##0.00_);[Red]\(&quot;$&quot;#,##0.00\)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dotted">
          <color rgb="FFFF0066"/>
        </left>
        <right/>
        <vertic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2" tint="-0.89999084444715716"/>
        <name val="Century Gothic"/>
        <family val="2"/>
        <scheme val="none"/>
      </font>
      <numFmt numFmtId="12" formatCode="&quot;$&quot;#,##0.00_);[Red]\(&quot;$&quot;#,##0.00\)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dotted">
          <color rgb="FFFF0066"/>
        </left>
        <right style="dotted">
          <color rgb="FFFF0066"/>
        </right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 tint="-0.89999084444715716"/>
        <name val="Century Gothic"/>
        <family val="2"/>
        <scheme val="none"/>
      </font>
      <numFmt numFmtId="12" formatCode="&quot;$&quot;#,##0.00_);[Red]\(&quot;$&quot;#,##0.00\)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dotted">
          <color rgb="FFFF0066"/>
        </left>
        <right style="dotted">
          <color rgb="FFFF0066"/>
        </right>
        <vertic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2" tint="-0.89999084444715716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relative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89999084444715716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relative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2" tint="-0.89999084444715716"/>
        <name val="Century Gothic"/>
        <family val="2"/>
        <scheme val="none"/>
      </font>
      <numFmt numFmtId="12" formatCode="&quot;$&quot;#,##0.00_);[Red]\(&quot;$&quot;#,##0.00\)"/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border diagonalUp="0" diagonalDown="0">
        <left style="thin">
          <color rgb="FFFF0066"/>
        </left>
        <right style="thin">
          <color rgb="FFFF0066"/>
        </right>
        <top style="thin">
          <color rgb="FFFF0066"/>
        </top>
        <bottom style="thin">
          <color rgb="FFFF0066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 tint="-0.89999084444715716"/>
        <name val="Century Gothic"/>
        <family val="2"/>
        <scheme val="none"/>
      </font>
      <numFmt numFmtId="12" formatCode="&quot;$&quot;#,##0.00_);[Red]\(&quot;$&quot;#,##0.00\)"/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border>
        <bottom style="thin">
          <color rgb="FFFF0066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rgb="FFFF0066"/>
        <name val="Century Gothic"/>
        <family val="2"/>
        <scheme val="none"/>
      </font>
      <numFmt numFmtId="12" formatCode="&quot;$&quot;#,##0.00_);[Red]\(&quot;$&quot;#,##0.00\)"/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2" tint="-0.89999084444715716"/>
        <name val="Century Gothic"/>
        <family val="2"/>
        <scheme val="none"/>
      </font>
      <numFmt numFmtId="12" formatCode="&quot;$&quot;#,##0.00_);[Red]\(&quot;$&quot;#,##0.00\)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dotted">
          <color rgb="FFFF0066"/>
        </left>
        <right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 tint="-0.89999084444715716"/>
        <name val="Century Gothic"/>
        <family val="2"/>
        <scheme val="none"/>
      </font>
      <numFmt numFmtId="12" formatCode="&quot;$&quot;#,##0.00_);[Red]\(&quot;$&quot;#,##0.00\)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dotted">
          <color rgb="FFFF0066"/>
        </left>
        <right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2" tint="-0.89999084444715716"/>
        <name val="Century Gothic"/>
        <family val="2"/>
        <scheme val="none"/>
      </font>
      <numFmt numFmtId="12" formatCode="&quot;$&quot;#,##0.00_);[Red]\(&quot;$&quot;#,##0.00\)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dotted">
          <color rgb="FFFF0066"/>
        </left>
        <right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 tint="-0.89999084444715716"/>
        <name val="Century Gothic"/>
        <family val="2"/>
        <scheme val="none"/>
      </font>
      <numFmt numFmtId="12" formatCode="&quot;$&quot;#,##0.00_);[Red]\(&quot;$&quot;#,##0.00\)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dotted">
          <color rgb="FFFF0066"/>
        </left>
        <right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2" tint="-0.89999084444715716"/>
        <name val="Century Gothic"/>
        <family val="2"/>
        <scheme val="none"/>
      </font>
      <numFmt numFmtId="12" formatCode="&quot;$&quot;#,##0.00_);[Red]\(&quot;$&quot;#,##0.00\)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dotted">
          <color rgb="FFFF0066"/>
        </left>
        <right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 tint="-0.89999084444715716"/>
        <name val="Century Gothic"/>
        <family val="2"/>
        <scheme val="none"/>
      </font>
      <numFmt numFmtId="12" formatCode="&quot;$&quot;#,##0.00_);[Red]\(&quot;$&quot;#,##0.00\)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dotted">
          <color rgb="FFFF0066"/>
        </left>
        <right/>
        <vertic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2" tint="-0.89999084444715716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relative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89999084444715716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relative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2" tint="-0.89999084444715716"/>
        <name val="Century Gothic"/>
        <family val="2"/>
        <scheme val="none"/>
      </font>
      <numFmt numFmtId="12" formatCode="&quot;$&quot;#,##0.00_);[Red]\(&quot;$&quot;#,##0.00\)"/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border diagonalUp="0" diagonalDown="0">
        <left style="thin">
          <color rgb="FFFF0066"/>
        </left>
        <right style="thin">
          <color rgb="FFFF0066"/>
        </right>
        <top style="thin">
          <color rgb="FFFF0066"/>
        </top>
        <bottom style="thin">
          <color rgb="FFFF0066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 tint="-0.89999084444715716"/>
        <name val="Century Gothic"/>
        <family val="2"/>
        <scheme val="none"/>
      </font>
      <numFmt numFmtId="12" formatCode="&quot;$&quot;#,##0.00_);[Red]\(&quot;$&quot;#,##0.00\)"/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border>
        <bottom style="thin">
          <color rgb="FFFF0066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rgb="FFFF0066"/>
        <name val="Century Gothic"/>
        <family val="2"/>
        <scheme val="none"/>
      </font>
      <numFmt numFmtId="12" formatCode="&quot;$&quot;#,##0.00_);[Red]\(&quot;$&quot;#,##0.00\)"/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2" tint="-0.89999084444715716"/>
        <name val="Century Gothic"/>
        <family val="2"/>
        <scheme val="none"/>
      </font>
      <numFmt numFmtId="12" formatCode="&quot;$&quot;#,##0.00_);[Red]\(&quot;$&quot;#,##0.00\)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dotted">
          <color rgb="FFFF0066"/>
        </left>
        <right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 tint="-0.89999084444715716"/>
        <name val="Century Gothic"/>
        <family val="2"/>
        <scheme val="none"/>
      </font>
      <numFmt numFmtId="12" formatCode="&quot;$&quot;#,##0.00_);[Red]\(&quot;$&quot;#,##0.00\)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dotted">
          <color rgb="FFFF0066"/>
        </left>
        <right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2" tint="-0.89999084444715716"/>
        <name val="Century Gothic"/>
        <family val="2"/>
        <scheme val="none"/>
      </font>
      <numFmt numFmtId="12" formatCode="&quot;$&quot;#,##0.00_);[Red]\(&quot;$&quot;#,##0.00\)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dotted">
          <color rgb="FFFF0066"/>
        </left>
        <right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 tint="-0.89999084444715716"/>
        <name val="Century Gothic"/>
        <family val="2"/>
        <scheme val="none"/>
      </font>
      <numFmt numFmtId="12" formatCode="&quot;$&quot;#,##0.00_);[Red]\(&quot;$&quot;#,##0.00\)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dotted">
          <color rgb="FFFF0066"/>
        </left>
        <right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2" tint="-0.89999084444715716"/>
        <name val="Century Gothic"/>
        <family val="2"/>
        <scheme val="none"/>
      </font>
      <numFmt numFmtId="12" formatCode="&quot;$&quot;#,##0.00_);[Red]\(&quot;$&quot;#,##0.00\)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dotted">
          <color rgb="FFFF0066"/>
        </left>
        <right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 tint="-0.89999084444715716"/>
        <name val="Century Gothic"/>
        <family val="2"/>
        <scheme val="none"/>
      </font>
      <numFmt numFmtId="12" formatCode="&quot;$&quot;#,##0.00_);[Red]\(&quot;$&quot;#,##0.00\)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dotted">
          <color rgb="FFFF0066"/>
        </left>
        <right/>
        <vertic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2" tint="-0.89999084444715716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89999084444715716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relative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2" tint="-0.89999084444715716"/>
        <name val="Century Gothic"/>
        <family val="2"/>
        <scheme val="none"/>
      </font>
      <numFmt numFmtId="12" formatCode="&quot;$&quot;#,##0.00_);[Red]\(&quot;$&quot;#,##0.00\)"/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border diagonalUp="0" diagonalDown="0">
        <left style="thin">
          <color rgb="FFFF0066"/>
        </left>
        <right style="thin">
          <color rgb="FFFF0066"/>
        </right>
        <top style="thin">
          <color rgb="FFFF0066"/>
        </top>
        <bottom style="thin">
          <color rgb="FFFF0066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 tint="-0.89999084444715716"/>
        <name val="Century Gothic"/>
        <family val="2"/>
        <scheme val="none"/>
      </font>
      <numFmt numFmtId="12" formatCode="&quot;$&quot;#,##0.00_);[Red]\(&quot;$&quot;#,##0.00\)"/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border>
        <bottom style="thin">
          <color rgb="FFFF0066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rgb="FFFF0066"/>
        <name val="Century Gothic"/>
        <family val="2"/>
        <scheme val="none"/>
      </font>
      <numFmt numFmtId="12" formatCode="&quot;$&quot;#,##0.00_);[Red]\(&quot;$&quot;#,##0.00\)"/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>
        <left/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 tint="-0.89999084444715716"/>
        <name val="Century Gothic"/>
        <family val="2"/>
        <scheme val="none"/>
      </font>
      <numFmt numFmtId="12" formatCode="&quot;$&quot;#,##0.00_);[Red]\(&quot;$&quot;#,##0.00\)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dotted">
          <color rgb="FFFF0066"/>
        </left>
        <right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 tint="-0.89999084444715716"/>
        <name val="Century Gothic"/>
        <family val="2"/>
        <scheme val="none"/>
      </font>
      <numFmt numFmtId="12" formatCode="&quot;$&quot;#,##0.00_);[Red]\(&quot;$&quot;#,##0.00\)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dotted">
          <color rgb="FFFF0066"/>
        </left>
        <right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 tint="-0.89999084444715716"/>
        <name val="Century Gothic"/>
        <family val="2"/>
        <scheme val="none"/>
      </font>
      <numFmt numFmtId="12" formatCode="&quot;$&quot;#,##0.00_);[Red]\(&quot;$&quot;#,##0.00\)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dotted">
          <color rgb="FFFF0066"/>
        </left>
        <right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 tint="-0.89999084444715716"/>
        <name val="Century Gothic"/>
        <family val="2"/>
        <scheme val="none"/>
      </font>
      <numFmt numFmtId="12" formatCode="&quot;$&quot;#,##0.00_);[Red]\(&quot;$&quot;#,##0.00\)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dotted">
          <color rgb="FFFF0066"/>
        </left>
        <right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 tint="-0.89999084444715716"/>
        <name val="Century Gothic"/>
        <family val="2"/>
        <scheme val="none"/>
      </font>
      <numFmt numFmtId="12" formatCode="&quot;$&quot;#,##0.00_);[Red]\(&quot;$&quot;#,##0.00\)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dotted">
          <color rgb="FFFF0066"/>
        </left>
        <right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 tint="-0.89999084444715716"/>
        <name val="Century Gothic"/>
        <family val="2"/>
        <scheme val="none"/>
      </font>
      <numFmt numFmtId="12" formatCode="&quot;$&quot;#,##0.00_);[Red]\(&quot;$&quot;#,##0.00\)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dotted">
          <color rgb="FFFF0066"/>
        </left>
        <right/>
        <vertic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2" tint="-0.89999084444715716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relative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89999084444715716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relative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 tint="-0.89999084444715716"/>
        <name val="Century Gothic"/>
        <family val="2"/>
        <scheme val="none"/>
      </font>
      <numFmt numFmtId="12" formatCode="&quot;$&quot;#,##0.00_);[Red]\(&quot;$&quot;#,##0.00\)"/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border diagonalUp="0" diagonalDown="0">
        <left style="thin">
          <color rgb="FFFF0066"/>
        </left>
        <right style="thin">
          <color rgb="FFFF0066"/>
        </right>
        <top style="thin">
          <color rgb="FFFF0066"/>
        </top>
        <bottom style="thin">
          <color rgb="FFFF0066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 tint="-0.89999084444715716"/>
        <name val="Century Gothic"/>
        <family val="2"/>
        <scheme val="none"/>
      </font>
      <numFmt numFmtId="12" formatCode="&quot;$&quot;#,##0.00_);[Red]\(&quot;$&quot;#,##0.00\)"/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border>
        <bottom style="thin">
          <color rgb="FFFF0066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rgb="FFFF0066"/>
        <name val="Century Gothic"/>
        <family val="2"/>
        <scheme val="none"/>
      </font>
      <numFmt numFmtId="12" formatCode="&quot;$&quot;#,##0.00_);[Red]\(&quot;$&quot;#,##0.00\)"/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2" tint="-0.89999084444715716"/>
        <name val="Century Gothic"/>
        <family val="2"/>
        <scheme val="none"/>
      </font>
      <numFmt numFmtId="12" formatCode="&quot;$&quot;#,##0.00_);[Red]\(&quot;$&quot;#,##0.00\)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dotted">
          <color rgb="FFFF0066"/>
        </left>
        <right/>
        <vertical/>
      </border>
    </dxf>
    <dxf>
      <border diagonalUp="0" diagonalDown="0">
        <left style="dotted">
          <color rgb="FFFF0066"/>
        </left>
        <right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2" tint="-0.89999084444715716"/>
        <name val="Century Gothic"/>
        <family val="2"/>
        <scheme val="none"/>
      </font>
      <numFmt numFmtId="12" formatCode="&quot;$&quot;#,##0.00_);[Red]\(&quot;$&quot;#,##0.00\)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dotted">
          <color rgb="FFFF0066"/>
        </left>
        <right/>
        <vertical/>
      </border>
    </dxf>
    <dxf>
      <border diagonalUp="0" diagonalDown="0">
        <left style="dotted">
          <color rgb="FFFF0066"/>
        </left>
        <right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2" tint="-0.89999084444715716"/>
        <name val="Century Gothic"/>
        <family val="2"/>
        <scheme val="none"/>
      </font>
      <numFmt numFmtId="12" formatCode="&quot;$&quot;#,##0.00_);[Red]\(&quot;$&quot;#,##0.00\)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dotted">
          <color rgb="FFFF0066"/>
        </left>
        <right/>
        <vertical/>
      </border>
    </dxf>
    <dxf>
      <border diagonalUp="0" diagonalDown="0">
        <left style="dotted">
          <color rgb="FFFF0066"/>
        </left>
        <right/>
        <vertic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2" tint="-0.89999084444715716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relativeIndent="1" justifyLastLine="0" shrinkToFit="0" readingOrder="0"/>
    </dxf>
    <dxf>
      <font>
        <strike val="0"/>
        <outline val="0"/>
        <shadow val="0"/>
        <u val="none"/>
        <vertAlign val="baseline"/>
        <sz val="12"/>
        <color theme="2" tint="-0.89999084444715716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border diagonalUp="0" diagonalDown="0">
        <left style="thin">
          <color rgb="FFFF0066"/>
        </left>
        <right style="thin">
          <color rgb="FFFF0066"/>
        </right>
        <top style="thin">
          <color rgb="FFFF0066"/>
        </top>
        <bottom style="thin">
          <color rgb="FFFF0066"/>
        </bottom>
      </border>
    </dxf>
    <dxf>
      <font>
        <strike val="0"/>
        <outline val="0"/>
        <shadow val="0"/>
        <u val="none"/>
        <vertAlign val="baseline"/>
        <color theme="2" tint="-0.89999084444715716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border>
        <bottom style="thin">
          <color rgb="FFFF0066"/>
        </bottom>
      </border>
    </dxf>
    <dxf>
      <font>
        <strike val="0"/>
        <outline val="0"/>
        <shadow val="0"/>
        <u val="none"/>
        <vertAlign val="baseline"/>
        <sz val="14"/>
        <color rgb="FFFF0066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2" tint="-0.89999084444715716"/>
        <name val="Century Gothic"/>
        <family val="2"/>
        <scheme val="none"/>
      </font>
      <numFmt numFmtId="13" formatCode="0%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dotted">
          <color rgb="FFFF0066"/>
        </left>
        <right style="thin">
          <color rgb="FFFFCCFF"/>
        </right>
        <vertical/>
      </border>
    </dxf>
    <dxf>
      <font>
        <b val="0"/>
        <strike val="0"/>
        <outline val="0"/>
        <shadow val="0"/>
        <u val="none"/>
        <vertAlign val="baseline"/>
        <sz val="12"/>
        <color theme="2" tint="-0.89999084444715716"/>
        <name val="Century Gothic"/>
        <family val="2"/>
        <scheme val="none"/>
      </font>
      <fill>
        <patternFill patternType="solid">
          <fgColor indexed="64"/>
          <bgColor theme="0"/>
        </patternFill>
      </fill>
      <border diagonalUp="0" diagonalDown="0">
        <left style="dotted">
          <color rgb="FFFF0066"/>
        </left>
        <right style="thin">
          <color rgb="FFFFCCFF"/>
        </right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2" tint="-0.89999084444715716"/>
        <name val="Century Gothic"/>
        <family val="2"/>
        <scheme val="none"/>
      </font>
      <numFmt numFmtId="10" formatCode="&quot;$&quot;#,##0_);[Red]\(&quot;$&quot;#,##0\)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dotted">
          <color rgb="FFFF0066"/>
        </left>
        <vertical/>
      </border>
    </dxf>
    <dxf>
      <font>
        <b val="0"/>
        <strike val="0"/>
        <outline val="0"/>
        <shadow val="0"/>
        <u val="none"/>
        <vertAlign val="baseline"/>
        <sz val="12"/>
        <color theme="2" tint="-0.89999084444715716"/>
        <name val="Century Gothic"/>
        <family val="2"/>
        <scheme val="none"/>
      </font>
      <fill>
        <patternFill patternType="solid">
          <fgColor indexed="64"/>
          <bgColor theme="0"/>
        </patternFill>
      </fill>
      <border diagonalUp="0" diagonalDown="0">
        <left style="dotted">
          <color rgb="FFFF0066"/>
        </left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2" tint="-0.89999084444715716"/>
        <name val="Century Gothic"/>
        <family val="2"/>
        <scheme val="none"/>
      </font>
      <numFmt numFmtId="10" formatCode="&quot;$&quot;#,##0_);[Red]\(&quot;$&quot;#,##0\)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dotted">
          <color rgb="FFFF0066"/>
        </left>
        <vertical/>
      </border>
    </dxf>
    <dxf>
      <font>
        <b val="0"/>
        <strike val="0"/>
        <outline val="0"/>
        <shadow val="0"/>
        <u val="none"/>
        <vertAlign val="baseline"/>
        <sz val="12"/>
        <color theme="2" tint="-0.89999084444715716"/>
        <name val="Century Gothic"/>
        <family val="2"/>
        <scheme val="none"/>
      </font>
      <fill>
        <patternFill patternType="solid">
          <fgColor indexed="64"/>
          <bgColor theme="0"/>
        </patternFill>
      </fill>
      <border diagonalUp="0" diagonalDown="0">
        <left style="dotted">
          <color rgb="FFFF0066"/>
        </left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2" tint="-0.89999084444715716"/>
        <name val="Century Gothic"/>
        <family val="2"/>
        <scheme val="none"/>
      </font>
      <numFmt numFmtId="10" formatCode="&quot;$&quot;#,##0_);[Red]\(&quot;$&quot;#,##0\)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dotted">
          <color rgb="FFFF0066"/>
        </left>
        <vertical/>
      </border>
    </dxf>
    <dxf>
      <font>
        <b val="0"/>
        <strike val="0"/>
        <outline val="0"/>
        <shadow val="0"/>
        <u val="none"/>
        <vertAlign val="baseline"/>
        <sz val="12"/>
        <color theme="2" tint="-0.89999084444715716"/>
        <name val="Century Gothic"/>
        <family val="2"/>
        <scheme val="none"/>
      </font>
      <fill>
        <patternFill patternType="solid">
          <fgColor indexed="64"/>
          <bgColor theme="0"/>
        </patternFill>
      </fill>
      <border diagonalUp="0" diagonalDown="0">
        <left style="dotted">
          <color rgb="FFFF0066"/>
        </left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2" tint="-0.89999084444715716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2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theme="2" tint="-0.89999084444715716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relativeIndent="1" justifyLastLine="0" shrinkToFit="0" readingOrder="0"/>
    </dxf>
    <dxf>
      <border>
        <top style="thin">
          <color rgb="FFFFCCFF"/>
        </top>
      </border>
    </dxf>
    <dxf>
      <font>
        <b/>
        <strike val="0"/>
        <outline val="0"/>
        <shadow val="0"/>
        <u val="none"/>
        <vertAlign val="baseline"/>
        <sz val="12"/>
        <color theme="2" tint="-0.89999084444715716"/>
        <name val="Century Gothic"/>
        <family val="2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2" tint="-0.89999084444715716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border>
        <bottom style="double">
          <color rgb="FFFF0066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66"/>
        <name val="Century Gothic"/>
        <family val="2"/>
        <scheme val="none"/>
      </font>
      <fill>
        <patternFill patternType="solid">
          <fgColor indexed="64"/>
          <bgColor rgb="FF43646B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rgb="FFFFCCFF"/>
        </left>
        <right style="thin">
          <color rgb="FFFFCCFF"/>
        </right>
        <top/>
        <bottom/>
        <vertical style="thin">
          <color rgb="FFFFCCFF"/>
        </vertical>
        <horizontal/>
      </border>
    </dxf>
    <dxf>
      <fill>
        <patternFill patternType="solid">
          <fgColor theme="5" tint="0.79998168889431442"/>
          <bgColor theme="5" tint="0.79998168889431442"/>
        </patternFill>
      </fill>
    </dxf>
    <dxf>
      <fill>
        <patternFill patternType="solid">
          <fgColor indexed="64"/>
          <bgColor theme="8" tint="0.79998168889431442"/>
        </patternFill>
      </fill>
    </dxf>
    <dxf>
      <font>
        <b/>
        <color theme="1"/>
      </font>
    </dxf>
    <dxf>
      <font>
        <b/>
        <color theme="1"/>
      </font>
    </dxf>
    <dxf>
      <font>
        <b/>
        <i val="0"/>
      </font>
      <fill>
        <patternFill patternType="none">
          <bgColor auto="1"/>
        </patternFill>
      </fill>
      <border>
        <top style="medium">
          <color theme="4"/>
        </top>
        <vertical/>
        <horizontal/>
      </border>
    </dxf>
    <dxf>
      <font>
        <b val="0"/>
        <i val="0"/>
        <color theme="0"/>
      </font>
      <fill>
        <patternFill patternType="none">
          <fgColor indexed="64"/>
          <bgColor auto="1"/>
        </patternFill>
      </fill>
      <border diagonalUp="0" diagonalDown="0">
        <left/>
        <right/>
        <top/>
        <bottom style="medium">
          <color theme="4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</dxfs>
  <tableStyles count="1" defaultTableStyle="TableStyleMedium2" defaultPivotStyle="PivotStyleLight16">
    <tableStyle name="TableStyleMedium3 2" pivot="0" count="7" xr9:uid="{00000000-0011-0000-FFFF-FFFF00000000}">
      <tableStyleElement type="wholeTable" dxfId="152"/>
      <tableStyleElement type="headerRow" dxfId="151"/>
      <tableStyleElement type="totalRow" dxfId="150"/>
      <tableStyleElement type="firstColumn" dxfId="149"/>
      <tableStyleElement type="lastColumn" dxfId="148"/>
      <tableStyleElement type="firstRowStripe" dxfId="147"/>
      <tableStyleElement type="firstColumnStripe" dxfId="146"/>
    </tableStyle>
  </tableStyles>
  <colors>
    <mruColors>
      <color rgb="FFFF0066"/>
      <color rgb="FFFFCCFF"/>
      <color rgb="FFFFDDFF"/>
      <color rgb="FF818B8A"/>
      <color rgb="FF17A1AB"/>
      <color rgb="FF43646B"/>
      <color rgb="FFF8F8F8"/>
      <color rgb="FF807E81"/>
      <color rgb="FF018B8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1381125</xdr:colOff>
      <xdr:row>2</xdr:row>
      <xdr:rowOff>9524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30C0CDE-2BB4-4354-8B7C-721D15B4B3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743700" cy="11906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666749</xdr:colOff>
      <xdr:row>1</xdr:row>
      <xdr:rowOff>495299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500307E-0062-5F5A-8F43-40C288BFDD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514974" cy="1000124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0000000}" name="TBL_Summary" displayName="TBL_Summary" ref="A5:E20" totalsRowCount="1" headerRowDxfId="145" dataDxfId="143" totalsRowDxfId="142" headerRowBorderDxfId="144" totalsRowBorderDxfId="141">
  <tableColumns count="5">
    <tableColumn id="1" xr3:uid="{00000000-0010-0000-0000-000001000000}" name="CATEGORY" dataDxfId="140" totalsRowDxfId="139"/>
    <tableColumn id="2" xr3:uid="{00000000-0010-0000-0000-000002000000}" name="ESTIMATED COST" dataDxfId="138" totalsRowDxfId="137"/>
    <tableColumn id="3" xr3:uid="{00000000-0010-0000-0000-000003000000}" name="ACTUAL COST" dataDxfId="136" totalsRowDxfId="135"/>
    <tableColumn id="4" xr3:uid="{00000000-0010-0000-0000-000004000000}" name="VARIANCE" dataDxfId="134" totalsRowDxfId="133"/>
    <tableColumn id="5" xr3:uid="{00000000-0010-0000-0000-000005000000}" name="BUDGET %" dataDxfId="132" totalsRowDxfId="131"/>
  </tableColumns>
  <tableStyleInfo name="TableStyleLight4" showFirstColumn="0" showLastColumn="0" showRowStripes="1" showColumnStripes="0"/>
  <extLst>
    <ext xmlns:x14="http://schemas.microsoft.com/office/spreadsheetml/2009/9/main" uri="{504A1905-F514-4f6f-8877-14C23A59335A}">
      <x14:table altTextSummary="Table containing budget summary by expense category"/>
    </ext>
  </extLst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AF32A976-1848-4542-A088-149F784DA93F}" name="TBL_WeddingRings21" displayName="TBL_WeddingRings21" ref="A62:D67" totalsRowCount="1" headerRowDxfId="25" dataDxfId="23" totalsRowDxfId="21" headerRowBorderDxfId="24" tableBorderDxfId="22">
  <tableColumns count="4">
    <tableColumn id="1" xr3:uid="{A2F14676-C7B6-4CFB-A658-6B6B53DABE9D}" name="WEDDING RINGS" totalsRowLabel="WEDDING RINGS TOTAL" dataDxfId="20" totalsRowDxfId="19"/>
    <tableColumn id="2" xr3:uid="{4A98A6EC-3967-47E5-BB66-7DF9C5C46A37}" name="ESTIMATED" totalsRowFunction="sum" dataDxfId="18" totalsRowDxfId="17"/>
    <tableColumn id="3" xr3:uid="{55BDB962-BBA9-46AD-ADD2-D63DF9917CD4}" name="ACTUAL" totalsRowFunction="sum" dataDxfId="16" totalsRowDxfId="15"/>
    <tableColumn id="4" xr3:uid="{0872BFCF-C6EA-4BAA-B694-395600A60542}" name="VARIANCE" totalsRowFunction="custom" dataDxfId="14" totalsRowDxfId="13">
      <calculatedColumnFormula>IF(OR(TBL_WeddingRings21[[#This Row],[ESTIMATED]]="",TBL_WeddingRings21[[#This Row],[ACTUAL]]=""),"",TBL_WeddingRings21[[#This Row],[ESTIMATED]]-TBL_WeddingRings21[[#This Row],[ACTUAL]])</calculatedColumnFormula>
      <totalsRowFormula>TBL_WeddingRings21[[#Totals],[ESTIMATED]]-TBL_WeddingRings21[[#Totals],[ACTUAL]]</totalsRowFormula>
    </tableColumn>
  </tableColumns>
  <tableStyleInfo name="TableStyleLight2" showFirstColumn="0" showLastColumn="0" showRowStripes="0" showColumnStripes="0"/>
  <extLst>
    <ext xmlns:x14="http://schemas.microsoft.com/office/spreadsheetml/2009/9/main" uri="{504A1905-F514-4f6f-8877-14C23A59335A}">
      <x14:table altTextSummary="Table containing costs related to wedding rings"/>
    </ext>
  </extLst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CFFCA0DD-577F-40DE-9913-D2DCAF608684}" name="TBL_Transportation22" displayName="TBL_Transportation22" ref="A69:D75" totalsRowCount="1" headerRowDxfId="12" dataDxfId="10" totalsRowDxfId="8" headerRowBorderDxfId="11" tableBorderDxfId="9">
  <autoFilter ref="A69:D74" xr:uid="{CFFCA0DD-577F-40DE-9913-D2DCAF608684}"/>
  <tableColumns count="4">
    <tableColumn id="1" xr3:uid="{8C232994-29BE-4C37-85AF-769DA96F7DF9}" name="TRANSPORTATION  " totalsRowLabel="TRANSPORTATION TOTAL" dataDxfId="7" totalsRowDxfId="6"/>
    <tableColumn id="2" xr3:uid="{F72332C0-B00D-4540-8568-74EC2520D0D1}" name="ESTIMATED" totalsRowFunction="sum" dataDxfId="5" totalsRowDxfId="4"/>
    <tableColumn id="3" xr3:uid="{20F291C8-73EC-42A9-8E10-176C0793AF00}" name="ACTUAL" totalsRowFunction="sum" dataDxfId="3" totalsRowDxfId="2"/>
    <tableColumn id="4" xr3:uid="{93938DD7-B5F7-44F5-B686-F5082F73DA79}" name="VARIANCE" totalsRowFunction="custom" dataDxfId="1" totalsRowDxfId="0">
      <calculatedColumnFormula>IF(OR(TBL_Transportation22[[#This Row],[ESTIMATED]]="",TBL_Transportation22[[#This Row],[ACTUAL]]=""),"",TBL_Transportation22[[#This Row],[ESTIMATED]]-TBL_Transportation22[[#This Row],[ACTUAL]])</calculatedColumnFormula>
      <totalsRowFormula>TBL_Transportation22[[#Totals],[ESTIMATED]]-TBL_Transportation22[[#Totals],[ACTUAL]]</totalsRowFormula>
    </tableColumn>
  </tableColumns>
  <tableStyleInfo name="TableStyleLight3" showFirstColumn="0" showLastColumn="0" showRowStripes="0" showColumnStripes="0"/>
  <extLst>
    <ext xmlns:x14="http://schemas.microsoft.com/office/spreadsheetml/2009/9/main" uri="{504A1905-F514-4f6f-8877-14C23A59335A}">
      <x14:table altTextSummary="Table containing costs related to transportation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60A0C7A9-236B-41D1-9880-19F543700531}" name="TBL_Reception13" displayName="TBL_Reception13" ref="A4:D10" totalsRowCount="1" headerRowDxfId="130" dataDxfId="128" totalsRowDxfId="126" headerRowBorderDxfId="129" tableBorderDxfId="127">
  <tableColumns count="4">
    <tableColumn id="1" xr3:uid="{878DA3AA-53B7-4EA8-8E5F-410E4AE15863}" name="RECEPTION" totalsRowLabel="RECEPTION TOTAL" totalsRowDxfId="125"/>
    <tableColumn id="2" xr3:uid="{C34B9920-998D-4B26-84C7-98573E1726CF}" name="ESTIMATED" totalsRowFunction="sum" dataDxfId="124" totalsRowDxfId="123"/>
    <tableColumn id="3" xr3:uid="{88B87B17-6575-44C5-9D1F-6C056EA8BF4B}" name="ACTUAL" totalsRowFunction="sum" dataDxfId="122" totalsRowDxfId="121"/>
    <tableColumn id="4" xr3:uid="{35257B35-1237-406B-98CE-2491957ED80C}" name="VARIANCE" totalsRowFunction="custom" dataDxfId="120" totalsRowDxfId="119">
      <calculatedColumnFormula>IF(OR(TBL_Reception13[[#This Row],[ESTIMATED]]="",TBL_Reception13[[#This Row],[ACTUAL]]=""),"",TBL_Reception13[[#This Row],[ESTIMATED]]-TBL_Reception13[[#This Row],[ACTUAL]])</calculatedColumnFormula>
      <totalsRowFormula>TBL_Reception13[[#Totals],[ESTIMATED]]-TBL_Reception13[[#Totals],[ACTUAL]]</totalsRowFormula>
    </tableColumn>
  </tableColumns>
  <tableStyleInfo name="TableStyleLight3" showFirstColumn="0" showLastColumn="0" showRowStripes="0" showColumnStripes="0"/>
  <extLst>
    <ext xmlns:x14="http://schemas.microsoft.com/office/spreadsheetml/2009/9/main" uri="{504A1905-F514-4f6f-8877-14C23A59335A}">
      <x14:table altTextSummary="Table containing costs related to reception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63823C3B-EAE1-4B79-8F03-263C44F133E3}" name="TBL_Attire14" displayName="TBL_Attire14" ref="A12:D17" totalsRowCount="1" headerRowDxfId="118" dataDxfId="116" totalsRowDxfId="114" headerRowBorderDxfId="117" tableBorderDxfId="115">
  <tableColumns count="4">
    <tableColumn id="1" xr3:uid="{F773F90B-99B3-4D73-85B8-AF2A4FA5C266}" name="ATTIRE" totalsRowLabel="ATTIRE TOTAL" dataDxfId="113" totalsRowDxfId="112"/>
    <tableColumn id="2" xr3:uid="{85600D23-2225-4164-94B5-98D526C8AD0E}" name="ESTIMATED" totalsRowFunction="sum" dataDxfId="111" totalsRowDxfId="110"/>
    <tableColumn id="3" xr3:uid="{280B4BB6-562C-44F9-A2A4-E02686889146}" name="ACTUAL" totalsRowFunction="sum" dataDxfId="109" totalsRowDxfId="108"/>
    <tableColumn id="4" xr3:uid="{C2250E51-2BFE-46CB-9B38-5EFF4A08D6E5}" name="VARIANCE" totalsRowFunction="custom" dataDxfId="107" totalsRowDxfId="106">
      <calculatedColumnFormula>IF(OR(TBL_Attire14[[#This Row],[ESTIMATED]]="",TBL_Attire14[[#This Row],[ACTUAL]]=""),"",TBL_Attire14[[#This Row],[ESTIMATED]]-TBL_Attire14[[#This Row],[ACTUAL]])</calculatedColumnFormula>
      <totalsRowFormula>TBL_Attire14[[#Totals],[ESTIMATED]]-TBL_Attire14[[#Totals],[ACTUAL]]</totalsRowFormula>
    </tableColumn>
  </tableColumns>
  <tableStyleInfo name="TableStyleLight3" showFirstColumn="0" showLastColumn="0" showRowStripes="0" showColumnStripes="0"/>
  <extLst>
    <ext xmlns:x14="http://schemas.microsoft.com/office/spreadsheetml/2009/9/main" uri="{504A1905-F514-4f6f-8877-14C23A59335A}">
      <x14:table altTextSummary="Table containing costs related to attire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D39DF8B1-5736-40D0-B258-BB413508F154}" name="TBL_FlowersAndDecor15" displayName="TBL_FlowersAndDecor15" ref="A19:D25" totalsRowCount="1" headerRowDxfId="105" dataDxfId="103" totalsRowDxfId="101" headerRowBorderDxfId="104" tableBorderDxfId="102">
  <tableColumns count="4">
    <tableColumn id="1" xr3:uid="{59869411-B7A3-4C49-A577-B5861EA60C85}" name="FLOWERS &amp; DECORATIONS" totalsRowLabel="DECORATIONS TOTAL" dataDxfId="100" totalsRowDxfId="99"/>
    <tableColumn id="2" xr3:uid="{1157B809-251C-40D3-9FDA-B8195791674F}" name="ESTIMATED" totalsRowFunction="sum" dataDxfId="98" totalsRowDxfId="97"/>
    <tableColumn id="3" xr3:uid="{BE2B77D6-772B-4306-B08B-B6FA65D40D87}" name="ACTUAL" totalsRowFunction="sum" dataDxfId="96" totalsRowDxfId="95"/>
    <tableColumn id="4" xr3:uid="{24108C57-55D6-47A1-8EF2-58BB78352A89}" name="VARIANCE" totalsRowFunction="custom" dataDxfId="94" totalsRowDxfId="93">
      <calculatedColumnFormula>IF(OR(TBL_FlowersAndDecor15[[#This Row],[ESTIMATED]]="",TBL_FlowersAndDecor15[[#This Row],[ACTUAL]]=""),"",TBL_FlowersAndDecor15[[#This Row],[ESTIMATED]]-TBL_FlowersAndDecor15[[#This Row],[ACTUAL]])</calculatedColumnFormula>
      <totalsRowFormula>TBL_FlowersAndDecor15[[#Totals],[ESTIMATED]]-TBL_FlowersAndDecor15[[#Totals],[ACTUAL]]</totalsRowFormula>
    </tableColumn>
  </tableColumns>
  <tableStyleInfo name="TableStyleLight3" showFirstColumn="0" showLastColumn="0" showRowStripes="0" showColumnStripes="0"/>
  <extLst>
    <ext xmlns:x14="http://schemas.microsoft.com/office/spreadsheetml/2009/9/main" uri="{504A1905-F514-4f6f-8877-14C23A59335A}">
      <x14:table altTextSummary="Table containing costs related to flowers and decorations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63A01925-C620-4216-9152-1ED9E33DC8CA}" name="TBL_Music16" displayName="TBL_Music16" ref="A26:D32" totalsRowCount="1" headerRowDxfId="92" dataDxfId="90" totalsRowDxfId="88" headerRowBorderDxfId="91" tableBorderDxfId="89">
  <tableColumns count="4">
    <tableColumn id="1" xr3:uid="{AFD3101C-23AD-4640-AD4B-A7CFBABE407C}" name="MUSIC" totalsRowLabel="MUSIC TOTAL" dataDxfId="87" totalsRowDxfId="86"/>
    <tableColumn id="2" xr3:uid="{1C1F1C60-D1B6-480F-9686-06A5C5452093}" name="ESTIMATED" totalsRowFunction="sum" dataDxfId="85" totalsRowDxfId="84"/>
    <tableColumn id="3" xr3:uid="{398902D9-F5D9-4DF8-A2C6-E795F3E59473}" name="ACTUAL" totalsRowFunction="sum" dataDxfId="83" totalsRowDxfId="82"/>
    <tableColumn id="4" xr3:uid="{95944020-A0D4-430A-96F7-A77BB492C124}" name="VARIANCE" totalsRowFunction="custom" dataDxfId="81" totalsRowDxfId="80">
      <calculatedColumnFormula>IF(OR(TBL_Music16[[#This Row],[ESTIMATED]]="",TBL_Music16[[#This Row],[ACTUAL]]=""),"",TBL_Music16[[#This Row],[ESTIMATED]]-TBL_Music16[[#This Row],[ACTUAL]])</calculatedColumnFormula>
      <totalsRowFormula>TBL_Music16[[#Totals],[ESTIMATED]]-TBL_Music16[[#Totals],[ACTUAL]]</totalsRowFormula>
    </tableColumn>
  </tableColumns>
  <tableStyleInfo name="TableStyleLight2" showFirstColumn="0" showLastColumn="0" showRowStripes="0" showColumnStripes="0"/>
  <extLst>
    <ext xmlns:x14="http://schemas.microsoft.com/office/spreadsheetml/2009/9/main" uri="{504A1905-F514-4f6f-8877-14C23A59335A}">
      <x14:table altTextSummary="Table containing costs related to music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9C59DA71-8AE8-41A6-8236-85EC6CC39AFE}" name="TBL_PhotographsAndVideo17" displayName="TBL_PhotographsAndVideo17" ref="A34:D39" totalsRowCount="1" headerRowDxfId="79" dataDxfId="77" totalsRowDxfId="75" headerRowBorderDxfId="78" tableBorderDxfId="76">
  <tableColumns count="4">
    <tableColumn id="1" xr3:uid="{5B8B0587-0096-473B-8DB9-378C895967D4}" name="PHOTOGRAPHY &amp; VIDEO" totalsRowLabel="PHOTOGRAPHY &amp; VIDEO TOTAL" dataDxfId="74" totalsRowDxfId="73"/>
    <tableColumn id="2" xr3:uid="{F01F6D54-C2E8-48F7-8028-A47E6FF15BD9}" name="ESTIMATED" totalsRowFunction="sum" dataDxfId="72" totalsRowDxfId="71"/>
    <tableColumn id="3" xr3:uid="{FD87A185-CAC7-4AB1-A66C-1276EC0C7432}" name="ACTUAL" totalsRowFunction="sum" dataDxfId="70" totalsRowDxfId="69"/>
    <tableColumn id="4" xr3:uid="{9BE07034-110C-4BE6-A1A6-3DEA72C89BEB}" name="VARIANCE" totalsRowFunction="custom" dataDxfId="68" totalsRowDxfId="67">
      <calculatedColumnFormula>IF(OR(TBL_PhotographsAndVideo17[[#This Row],[ESTIMATED]]="",TBL_PhotographsAndVideo17[[#This Row],[ACTUAL]]=""),"",TBL_PhotographsAndVideo17[[#This Row],[ESTIMATED]]-TBL_PhotographsAndVideo17[[#This Row],[ACTUAL]])</calculatedColumnFormula>
      <totalsRowFormula>TBL_PhotographsAndVideo17[[#Totals],[ESTIMATED]]-TBL_PhotographsAndVideo17[[#Totals],[ACTUAL]]</totalsRowFormula>
    </tableColumn>
  </tableColumns>
  <tableStyleInfo name="TableStyleLight2" showFirstColumn="0" showLastColumn="0" showRowStripes="0" showColumnStripes="0"/>
  <extLst>
    <ext xmlns:x14="http://schemas.microsoft.com/office/spreadsheetml/2009/9/main" uri="{504A1905-F514-4f6f-8877-14C23A59335A}">
      <x14:table altTextSummary="Table containing costs related to photographs and video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238046C4-6083-42D8-9B01-CBB4BC4D3E23}" name="TBL_FavorsAndGifts18" displayName="TBL_FavorsAndGifts18" ref="A41:D45" totalsRowCount="1" headerRowDxfId="66" dataDxfId="64" totalsRowDxfId="62" headerRowBorderDxfId="65" tableBorderDxfId="63" totalsRowBorderDxfId="61">
  <tableColumns count="4">
    <tableColumn id="1" xr3:uid="{5A3A9363-4784-466A-8FAB-E0DBDCCD00B3}" name="FAVORS &amp; GIFTS" totalsRowLabel="FAVORS &amp; GIFTS TOTAL" dataDxfId="60" totalsRowDxfId="59"/>
    <tableColumn id="2" xr3:uid="{0D06082F-3378-43CF-AC65-0B39C34423A6}" name="ESTIMATED" totalsRowFunction="sum" dataDxfId="58" totalsRowDxfId="57"/>
    <tableColumn id="3" xr3:uid="{D909387D-6FAC-47BE-9BD4-1CA8F754E79E}" name="ACTUAL" totalsRowFunction="sum" dataDxfId="56" totalsRowDxfId="55"/>
    <tableColumn id="4" xr3:uid="{5D9DE10E-A1EE-4C98-9EAD-D88504ACABA6}" name="VARIANCE" totalsRowFunction="custom" dataDxfId="54" totalsRowDxfId="53">
      <calculatedColumnFormula>IF(OR(TBL_FavorsAndGifts18[[#This Row],[ESTIMATED]]="",TBL_FavorsAndGifts18[[#This Row],[ACTUAL]]=""),"",TBL_FavorsAndGifts18[[#This Row],[ESTIMATED]]-TBL_FavorsAndGifts18[[#This Row],[ACTUAL]])</calculatedColumnFormula>
      <totalsRowFormula>TBL_FavorsAndGifts18[[#Totals],[ESTIMATED]]-TBL_FavorsAndGifts18[[#Totals],[ACTUAL]]</totalsRowFormula>
    </tableColumn>
  </tableColumns>
  <tableStyleInfo name="TableStyleLight2" showFirstColumn="0" showLastColumn="0" showRowStripes="0" showColumnStripes="0"/>
  <extLst>
    <ext xmlns:x14="http://schemas.microsoft.com/office/spreadsheetml/2009/9/main" uri="{504A1905-F514-4f6f-8877-14C23A59335A}">
      <x14:table altTextSummary="Table containing costs related to favors and gifts"/>
    </ext>
  </extLst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353571B1-70CF-4A17-90E4-30DBDDC3B49A}" name="TBL_Ceremony19" displayName="TBL_Ceremony19" ref="A47:D50" totalsRowCount="1" headerRowDxfId="52" dataDxfId="50" totalsRowDxfId="48" headerRowBorderDxfId="51" tableBorderDxfId="49" totalsRowBorderDxfId="47">
  <tableColumns count="4">
    <tableColumn id="1" xr3:uid="{B3C21944-C35F-420F-9A73-2C608DFAECBA}" name="CEREMONY" totalsRowLabel="CEREMONY TOTAL" dataDxfId="46" totalsRowDxfId="45"/>
    <tableColumn id="2" xr3:uid="{19839F6E-09AD-4B6D-87D9-B243ECC1534E}" name="ESTIMATED" totalsRowFunction="sum" dataDxfId="44" totalsRowDxfId="43"/>
    <tableColumn id="3" xr3:uid="{AF7C4878-5005-43B1-9E3F-366A464F3571}" name="ACTUAL" totalsRowFunction="sum" dataDxfId="42" totalsRowDxfId="41"/>
    <tableColumn id="4" xr3:uid="{AF93695B-4DCA-47B6-979F-BC98AC30AD62}" name="VARIANCE" totalsRowFunction="custom" dataDxfId="40" totalsRowDxfId="39">
      <calculatedColumnFormula>IF(OR(TBL_Ceremony19[[#This Row],[ESTIMATED]]="",TBL_Ceremony19[[#This Row],[ACTUAL]]=""),"",TBL_Ceremony19[[#This Row],[ESTIMATED]]-TBL_Ceremony19[[#This Row],[ACTUAL]])</calculatedColumnFormula>
      <totalsRowFormula>TBL_Ceremony19[[#Totals],[ESTIMATED]]-TBL_Ceremony19[[#Totals],[ACTUAL]]</totalsRowFormula>
    </tableColumn>
  </tableColumns>
  <tableStyleInfo name="TableStyleLight2" showFirstColumn="0" showLastColumn="0" showRowStripes="0" showColumnStripes="0"/>
  <extLst>
    <ext xmlns:x14="http://schemas.microsoft.com/office/spreadsheetml/2009/9/main" uri="{504A1905-F514-4f6f-8877-14C23A59335A}">
      <x14:table altTextSummary="Table containing costs related to ceremony"/>
    </ext>
  </extLst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A0A39BCF-F603-414A-9209-3292539C8E31}" name="TBL_Stationery20" displayName="TBL_Stationery20" ref="A51:D60" totalsRowCount="1" headerRowDxfId="38" dataDxfId="36" totalsRowDxfId="34" headerRowBorderDxfId="37" tableBorderDxfId="35">
  <tableColumns count="4">
    <tableColumn id="1" xr3:uid="{BD536EA9-581B-4FB4-A929-AC51929A3BB5}" name="STATIONARY" totalsRowLabel="STATIONARY TOTAL" dataDxfId="33" totalsRowDxfId="32"/>
    <tableColumn id="2" xr3:uid="{85607EF1-EF7E-4C92-9397-867666268DAA}" name="ESTIMATED" totalsRowFunction="sum" dataDxfId="31" totalsRowDxfId="30"/>
    <tableColumn id="3" xr3:uid="{7776A06C-C312-4E5E-921C-95CC7AADCD90}" name="ACTUAL" totalsRowFunction="sum" dataDxfId="29" totalsRowDxfId="28"/>
    <tableColumn id="4" xr3:uid="{0ECD3449-D993-4E31-8E39-AFFA2604E465}" name="VARIANCE" totalsRowFunction="custom" dataDxfId="27" totalsRowDxfId="26">
      <calculatedColumnFormula>IF(OR(TBL_Stationery20[[#This Row],[ESTIMATED]]="",TBL_Stationery20[[#This Row],[ACTUAL]]=""),"",TBL_Stationery20[[#This Row],[ESTIMATED]]-TBL_Stationery20[[#This Row],[ACTUAL]])</calculatedColumnFormula>
      <totalsRowFormula>TBL_Stationery20[[#Totals],[ESTIMATED]]-TBL_Stationery20[[#Totals],[ACTUAL]]</totalsRowFormula>
    </tableColumn>
  </tableColumns>
  <tableStyleInfo name="TableStyleLight2" showFirstColumn="0" showLastColumn="0" showRowStripes="0" showColumnStripes="0"/>
  <extLst>
    <ext xmlns:x14="http://schemas.microsoft.com/office/spreadsheetml/2009/9/main" uri="{504A1905-F514-4f6f-8877-14C23A59335A}">
      <x14:table altTextSummary="Table containing costs related to stationery"/>
    </ext>
  </extLst>
</table>
</file>

<file path=xl/theme/theme1.xml><?xml version="1.0" encoding="utf-8"?>
<a:theme xmlns:a="http://schemas.openxmlformats.org/drawingml/2006/main" name="Water Color Wash">
  <a:themeElements>
    <a:clrScheme name="Watercolor Wedding">
      <a:dk1>
        <a:srgbClr val="818B8A"/>
      </a:dk1>
      <a:lt1>
        <a:srgbClr val="FFFFFF"/>
      </a:lt1>
      <a:dk2>
        <a:srgbClr val="17A1AB"/>
      </a:dk2>
      <a:lt2>
        <a:srgbClr val="D6D5D5"/>
      </a:lt2>
      <a:accent1>
        <a:srgbClr val="0C4A80"/>
      </a:accent1>
      <a:accent2>
        <a:srgbClr val="0D6397"/>
      </a:accent2>
      <a:accent3>
        <a:srgbClr val="1E83A9"/>
      </a:accent3>
      <a:accent4>
        <a:srgbClr val="478FB1"/>
      </a:accent4>
      <a:accent5>
        <a:srgbClr val="8CB8D1"/>
      </a:accent5>
      <a:accent6>
        <a:srgbClr val="C9E6F1"/>
      </a:accent6>
      <a:hlink>
        <a:srgbClr val="0000FF"/>
      </a:hlink>
      <a:folHlink>
        <a:srgbClr val="FF00FF"/>
      </a:folHlink>
    </a:clrScheme>
    <a:fontScheme name="_Water color Wash 2">
      <a:majorFont>
        <a:latin typeface="Franklin Gothic Medium Cond"/>
        <a:ea typeface="Gill Sans"/>
        <a:cs typeface="Gill Sans"/>
      </a:majorFont>
      <a:minorFont>
        <a:latin typeface="Franklin Gothic Book"/>
        <a:ea typeface="Gill Sans"/>
        <a:cs typeface="Gill Sans"/>
      </a:minorFont>
    </a:fontScheme>
    <a:fmtScheme name="Whit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38100" tIns="38100" rIns="38100" bIns="381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30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38100" dist="12700" dir="5400000" rotWithShape="0">
                <a:srgbClr val="000000">
                  <a:alpha val="50000"/>
                </a:srgbClr>
              </a:outerShdw>
            </a:effectLst>
            <a:uFillTx/>
            <a:latin typeface="+mn-lt"/>
            <a:ea typeface="+mn-ea"/>
            <a:cs typeface="+mn-cs"/>
            <a:sym typeface="Gill Sans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381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32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Gill Sans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  <a:extLst>
    <a:ext uri="{05A4C25C-085E-4340-85A3-A5531E510DB2}">
      <thm15:themeFamily xmlns:thm15="http://schemas.microsoft.com/office/thememl/2012/main" name="Watercolor 1" id="{8A5BE941-2D50-7147-A6D2-425273CFF5A9}" vid="{4F5C25E9-A4BC-F745-AAFC-F933520838C1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P24"/>
  <sheetViews>
    <sheetView showGridLines="0" tabSelected="1" zoomScaleNormal="100" zoomScaleSheetLayoutView="86" workbookViewId="0">
      <selection activeCell="G3" sqref="G3"/>
    </sheetView>
  </sheetViews>
  <sheetFormatPr defaultColWidth="8.77734375" defaultRowHeight="35.1" customHeight="1" x14ac:dyDescent="0.3"/>
  <cols>
    <col min="1" max="1" width="27.21875" style="23" customWidth="1"/>
    <col min="2" max="5" width="17.6640625" style="16" customWidth="1"/>
    <col min="6" max="6" width="1.44140625" style="16" customWidth="1"/>
    <col min="7" max="8" width="8.77734375" style="16" customWidth="1"/>
    <col min="9" max="9" width="21.77734375" style="15" hidden="1" customWidth="1"/>
    <col min="10" max="11" width="10.44140625" style="15" hidden="1" customWidth="1"/>
    <col min="12" max="14" width="10.44140625" style="16" hidden="1" customWidth="1"/>
    <col min="15" max="15" width="21.77734375" style="15" hidden="1" customWidth="1"/>
    <col min="16" max="16384" width="8.77734375" style="16"/>
  </cols>
  <sheetData>
    <row r="1" spans="1:16" ht="49.5" customHeight="1" x14ac:dyDescent="0.3">
      <c r="A1" s="65" t="s">
        <v>84</v>
      </c>
      <c r="B1" s="66"/>
      <c r="C1" s="66"/>
      <c r="D1" s="66"/>
      <c r="E1" s="67"/>
      <c r="F1" s="15"/>
    </row>
    <row r="2" spans="1:16" s="14" customFormat="1" ht="43.5" customHeight="1" thickBot="1" x14ac:dyDescent="0.35">
      <c r="A2" s="68"/>
      <c r="B2" s="69"/>
      <c r="C2" s="69"/>
      <c r="D2" s="69"/>
      <c r="E2" s="70"/>
      <c r="I2" s="17"/>
      <c r="J2" s="17"/>
      <c r="K2" s="17"/>
      <c r="O2" s="17"/>
    </row>
    <row r="3" spans="1:16" ht="35.1" customHeight="1" thickTop="1" x14ac:dyDescent="0.3">
      <c r="B3" s="14"/>
      <c r="C3" s="14"/>
      <c r="D3" s="14"/>
      <c r="E3" s="14"/>
      <c r="G3" s="19"/>
      <c r="P3" s="20"/>
    </row>
    <row r="4" spans="1:16" ht="45" customHeight="1" x14ac:dyDescent="0.3">
      <c r="A4" s="56" t="s">
        <v>81</v>
      </c>
      <c r="B4" s="57"/>
      <c r="C4" s="57"/>
      <c r="D4" s="57"/>
      <c r="E4" s="58"/>
    </row>
    <row r="5" spans="1:16" ht="35.1" customHeight="1" thickBot="1" x14ac:dyDescent="0.35">
      <c r="A5" s="34" t="s">
        <v>54</v>
      </c>
      <c r="B5" s="35" t="s">
        <v>57</v>
      </c>
      <c r="C5" s="35" t="s">
        <v>58</v>
      </c>
      <c r="D5" s="35" t="s">
        <v>55</v>
      </c>
      <c r="E5" s="36" t="s">
        <v>56</v>
      </c>
      <c r="I5" s="15" t="s">
        <v>49</v>
      </c>
      <c r="J5" s="16" t="s">
        <v>0</v>
      </c>
      <c r="K5" s="16" t="s">
        <v>1</v>
      </c>
      <c r="L5" s="21" t="s">
        <v>50</v>
      </c>
      <c r="M5" s="16" t="s">
        <v>46</v>
      </c>
      <c r="N5" s="16" t="s">
        <v>47</v>
      </c>
      <c r="O5" s="15" t="s">
        <v>48</v>
      </c>
    </row>
    <row r="6" spans="1:16" ht="35.1" customHeight="1" thickTop="1" x14ac:dyDescent="0.3">
      <c r="A6" s="27"/>
      <c r="B6" s="24"/>
      <c r="C6" s="24"/>
      <c r="D6" s="24"/>
      <c r="E6" s="28"/>
      <c r="I6" s="15" t="s">
        <v>40</v>
      </c>
      <c r="J6" s="16" t="e">
        <f>#REF!</f>
        <v>#REF!</v>
      </c>
      <c r="K6" s="16" t="e">
        <f>#REF!</f>
        <v>#REF!</v>
      </c>
      <c r="L6" s="16" t="e">
        <f>J6-N6/100</f>
        <v>#REF!</v>
      </c>
      <c r="M6" s="16" t="e">
        <f t="shared" ref="M6:M15" si="0">_xlfn.RANK.AVG(L6,$L$6:$L$15)</f>
        <v>#REF!</v>
      </c>
      <c r="N6" s="16">
        <v>1</v>
      </c>
      <c r="O6" s="15" t="e">
        <f t="shared" ref="O6:O15" si="1">INDEX(TBL_RankingData,MATCH(N6,$M$6:$M$15,0),1)</f>
        <v>#N/A</v>
      </c>
    </row>
    <row r="7" spans="1:16" ht="35.1" customHeight="1" x14ac:dyDescent="0.3">
      <c r="A7" s="29"/>
      <c r="B7" s="25"/>
      <c r="C7" s="25"/>
      <c r="D7" s="25"/>
      <c r="E7" s="30"/>
      <c r="I7" s="15" t="s">
        <v>41</v>
      </c>
      <c r="J7" s="16" t="e">
        <f>#REF!</f>
        <v>#REF!</v>
      </c>
      <c r="K7" s="16" t="e">
        <f>#REF!</f>
        <v>#REF!</v>
      </c>
      <c r="L7" s="16" t="e">
        <f t="shared" ref="L7:L15" si="2">J7-N7/100</f>
        <v>#REF!</v>
      </c>
      <c r="M7" s="16" t="e">
        <f t="shared" si="0"/>
        <v>#REF!</v>
      </c>
      <c r="N7" s="16">
        <v>2</v>
      </c>
      <c r="O7" s="15" t="e">
        <f t="shared" si="1"/>
        <v>#N/A</v>
      </c>
    </row>
    <row r="8" spans="1:16" ht="35.1" customHeight="1" x14ac:dyDescent="0.3">
      <c r="A8" s="27"/>
      <c r="B8" s="24"/>
      <c r="C8" s="24"/>
      <c r="D8" s="24"/>
      <c r="E8" s="28"/>
      <c r="I8" s="15" t="s">
        <v>51</v>
      </c>
      <c r="J8" s="16" t="e">
        <f>#REF!</f>
        <v>#REF!</v>
      </c>
      <c r="K8" s="16" t="e">
        <f>#REF!</f>
        <v>#REF!</v>
      </c>
      <c r="L8" s="16" t="e">
        <f t="shared" si="2"/>
        <v>#REF!</v>
      </c>
      <c r="M8" s="16" t="e">
        <f t="shared" si="0"/>
        <v>#REF!</v>
      </c>
      <c r="N8" s="16">
        <v>3</v>
      </c>
      <c r="O8" s="15" t="e">
        <f t="shared" si="1"/>
        <v>#N/A</v>
      </c>
    </row>
    <row r="9" spans="1:16" ht="35.1" customHeight="1" x14ac:dyDescent="0.3">
      <c r="A9" s="27"/>
      <c r="B9" s="24"/>
      <c r="C9" s="24"/>
      <c r="D9" s="24"/>
      <c r="E9" s="28"/>
      <c r="I9" s="15" t="s">
        <v>42</v>
      </c>
      <c r="J9" s="16" t="e">
        <f>#REF!</f>
        <v>#REF!</v>
      </c>
      <c r="K9" s="16" t="e">
        <f>#REF!</f>
        <v>#REF!</v>
      </c>
      <c r="L9" s="16" t="e">
        <f t="shared" si="2"/>
        <v>#REF!</v>
      </c>
      <c r="M9" s="16" t="e">
        <f t="shared" si="0"/>
        <v>#REF!</v>
      </c>
      <c r="N9" s="16">
        <v>4</v>
      </c>
      <c r="O9" s="15" t="e">
        <f t="shared" si="1"/>
        <v>#N/A</v>
      </c>
    </row>
    <row r="10" spans="1:16" ht="35.1" customHeight="1" x14ac:dyDescent="0.3">
      <c r="A10" s="27"/>
      <c r="B10" s="24"/>
      <c r="C10" s="24"/>
      <c r="D10" s="24"/>
      <c r="E10" s="28"/>
      <c r="I10" s="15" t="s">
        <v>52</v>
      </c>
      <c r="J10" s="16" t="e">
        <f>#REF!</f>
        <v>#REF!</v>
      </c>
      <c r="K10" s="16" t="e">
        <f>#REF!</f>
        <v>#REF!</v>
      </c>
      <c r="L10" s="16" t="e">
        <f t="shared" si="2"/>
        <v>#REF!</v>
      </c>
      <c r="M10" s="16" t="e">
        <f t="shared" si="0"/>
        <v>#REF!</v>
      </c>
      <c r="N10" s="16">
        <v>5</v>
      </c>
      <c r="O10" s="15" t="e">
        <f t="shared" si="1"/>
        <v>#N/A</v>
      </c>
    </row>
    <row r="11" spans="1:16" ht="35.1" customHeight="1" x14ac:dyDescent="0.3">
      <c r="A11" s="27"/>
      <c r="B11" s="24"/>
      <c r="C11" s="24"/>
      <c r="D11" s="24"/>
      <c r="E11" s="28"/>
      <c r="I11" s="15" t="s">
        <v>53</v>
      </c>
      <c r="J11" s="16" t="e">
        <f>#REF!</f>
        <v>#REF!</v>
      </c>
      <c r="K11" s="16" t="e">
        <f>#REF!</f>
        <v>#REF!</v>
      </c>
      <c r="L11" s="16" t="e">
        <f t="shared" si="2"/>
        <v>#REF!</v>
      </c>
      <c r="M11" s="16" t="e">
        <f t="shared" si="0"/>
        <v>#REF!</v>
      </c>
      <c r="N11" s="16">
        <v>6</v>
      </c>
      <c r="O11" s="15" t="e">
        <f t="shared" si="1"/>
        <v>#N/A</v>
      </c>
    </row>
    <row r="12" spans="1:16" ht="35.1" customHeight="1" x14ac:dyDescent="0.3">
      <c r="A12" s="27"/>
      <c r="B12" s="24"/>
      <c r="C12" s="24"/>
      <c r="D12" s="24"/>
      <c r="E12" s="28"/>
      <c r="I12" s="15" t="s">
        <v>43</v>
      </c>
      <c r="J12" s="16" t="e">
        <f>#REF!</f>
        <v>#REF!</v>
      </c>
      <c r="K12" s="16" t="e">
        <f>#REF!</f>
        <v>#REF!</v>
      </c>
      <c r="L12" s="16" t="e">
        <f t="shared" si="2"/>
        <v>#REF!</v>
      </c>
      <c r="M12" s="16" t="e">
        <f t="shared" si="0"/>
        <v>#REF!</v>
      </c>
      <c r="N12" s="16">
        <v>7</v>
      </c>
      <c r="O12" s="15" t="e">
        <f t="shared" si="1"/>
        <v>#N/A</v>
      </c>
    </row>
    <row r="13" spans="1:16" ht="35.1" customHeight="1" x14ac:dyDescent="0.3">
      <c r="A13" s="27"/>
      <c r="B13" s="24"/>
      <c r="C13" s="24"/>
      <c r="D13" s="24"/>
      <c r="E13" s="28"/>
      <c r="I13" s="15" t="s">
        <v>44</v>
      </c>
      <c r="J13" s="16" t="e">
        <f>#REF!</f>
        <v>#REF!</v>
      </c>
      <c r="K13" s="16" t="e">
        <f>#REF!</f>
        <v>#REF!</v>
      </c>
      <c r="L13" s="16" t="e">
        <f t="shared" si="2"/>
        <v>#REF!</v>
      </c>
      <c r="M13" s="16" t="e">
        <f t="shared" si="0"/>
        <v>#REF!</v>
      </c>
      <c r="N13" s="16">
        <v>8</v>
      </c>
      <c r="O13" s="15" t="e">
        <f t="shared" si="1"/>
        <v>#N/A</v>
      </c>
    </row>
    <row r="14" spans="1:16" ht="35.1" customHeight="1" x14ac:dyDescent="0.3">
      <c r="A14" s="27"/>
      <c r="B14" s="24"/>
      <c r="C14" s="24"/>
      <c r="D14" s="24"/>
      <c r="E14" s="28"/>
      <c r="I14" s="15" t="s">
        <v>34</v>
      </c>
      <c r="J14" s="16" t="e">
        <f>#REF!</f>
        <v>#REF!</v>
      </c>
      <c r="K14" s="16" t="e">
        <f>#REF!</f>
        <v>#REF!</v>
      </c>
      <c r="L14" s="16" t="e">
        <f t="shared" si="2"/>
        <v>#REF!</v>
      </c>
      <c r="M14" s="16" t="e">
        <f t="shared" si="0"/>
        <v>#REF!</v>
      </c>
      <c r="N14" s="16">
        <v>9</v>
      </c>
      <c r="O14" s="15" t="e">
        <f t="shared" si="1"/>
        <v>#N/A</v>
      </c>
    </row>
    <row r="15" spans="1:16" ht="35.1" customHeight="1" x14ac:dyDescent="0.3">
      <c r="A15" s="27"/>
      <c r="B15" s="24"/>
      <c r="C15" s="24"/>
      <c r="D15" s="24"/>
      <c r="E15" s="28"/>
      <c r="I15" s="15" t="s">
        <v>45</v>
      </c>
      <c r="J15" s="16" t="e">
        <f>#REF!</f>
        <v>#REF!</v>
      </c>
      <c r="K15" s="16" t="e">
        <f>#REF!</f>
        <v>#REF!</v>
      </c>
      <c r="L15" s="16" t="e">
        <f t="shared" si="2"/>
        <v>#REF!</v>
      </c>
      <c r="M15" s="16" t="e">
        <f t="shared" si="0"/>
        <v>#REF!</v>
      </c>
      <c r="N15" s="16">
        <v>10</v>
      </c>
      <c r="O15" s="15" t="e">
        <f t="shared" si="1"/>
        <v>#N/A</v>
      </c>
    </row>
    <row r="16" spans="1:16" ht="35.1" customHeight="1" x14ac:dyDescent="0.3">
      <c r="A16" s="27"/>
      <c r="B16" s="24"/>
      <c r="C16" s="24"/>
      <c r="D16" s="24"/>
      <c r="E16" s="28"/>
    </row>
    <row r="17" spans="1:6" ht="35.1" customHeight="1" x14ac:dyDescent="0.3">
      <c r="A17" s="27"/>
      <c r="B17" s="24"/>
      <c r="C17" s="24"/>
      <c r="D17" s="24"/>
      <c r="E17" s="28"/>
    </row>
    <row r="18" spans="1:6" ht="35.1" customHeight="1" x14ac:dyDescent="0.3">
      <c r="A18" s="27"/>
      <c r="B18" s="24"/>
      <c r="C18" s="24"/>
      <c r="D18" s="24"/>
      <c r="E18" s="28"/>
    </row>
    <row r="19" spans="1:6" ht="35.1" customHeight="1" x14ac:dyDescent="0.3">
      <c r="A19" s="27"/>
      <c r="B19" s="24"/>
      <c r="C19" s="24"/>
      <c r="D19" s="24"/>
      <c r="E19" s="28"/>
    </row>
    <row r="20" spans="1:6" ht="35.1" customHeight="1" x14ac:dyDescent="0.3">
      <c r="A20" s="29"/>
      <c r="B20" s="25"/>
      <c r="C20" s="25"/>
      <c r="D20" s="25"/>
      <c r="E20" s="31"/>
    </row>
    <row r="21" spans="1:6" ht="35.1" customHeight="1" thickBot="1" x14ac:dyDescent="0.35">
      <c r="A21" s="32"/>
      <c r="B21" s="26"/>
      <c r="C21" s="26"/>
      <c r="D21" s="26"/>
      <c r="E21" s="33"/>
    </row>
    <row r="22" spans="1:6" ht="35.1" customHeight="1" thickTop="1" x14ac:dyDescent="0.3">
      <c r="A22" s="37"/>
      <c r="B22" s="38"/>
      <c r="C22" s="38"/>
      <c r="D22" s="38"/>
      <c r="E22" s="38"/>
    </row>
    <row r="23" spans="1:6" ht="35.1" customHeight="1" x14ac:dyDescent="0.3">
      <c r="A23" s="18"/>
    </row>
    <row r="24" spans="1:6" ht="35.1" customHeight="1" x14ac:dyDescent="0.3">
      <c r="A24" s="18"/>
      <c r="F24" s="22"/>
    </row>
  </sheetData>
  <mergeCells count="2">
    <mergeCell ref="A4:E4"/>
    <mergeCell ref="A1:E2"/>
  </mergeCells>
  <dataValidations count="5">
    <dataValidation allowBlank="1" showInputMessage="1" showErrorMessage="1" prompt="Your wedding budget is automatically summarized in this table. _x000a__x000a_The expenses category are automatically sorted in a descending order based on total estimated costs._x000a__x000a_" sqref="A5" xr:uid="{00000000-0002-0000-0000-000001000000}"/>
    <dataValidation allowBlank="1" showInputMessage="1" showErrorMessage="1" prompt="Estimated costs are automatically calculated._x000a__x000a_Data is being read from Budget Details tab." sqref="B5" xr:uid="{00000000-0002-0000-0000-000002000000}"/>
    <dataValidation allowBlank="1" showInputMessage="1" showErrorMessage="1" prompt="Actual costs are automatically calculated._x000a__x000a_Data is being read from Budget Details tab." sqref="C5" xr:uid="{00000000-0002-0000-0000-000003000000}"/>
    <dataValidation allowBlank="1" showInputMessage="1" showErrorMessage="1" prompt="Variance is automatically calculated._x000a__x000a_This shows the difference between estimated costs and actual costs." sqref="D5" xr:uid="{00000000-0002-0000-0000-000004000000}"/>
    <dataValidation allowBlank="1" showInputMessage="1" showErrorMessage="1" prompt="Budget % is automatically calculated._x000a__x000a_This shows the breakdown based on total estimated costs." sqref="E5" xr:uid="{00000000-0002-0000-0000-000005000000}"/>
  </dataValidations>
  <printOptions horizontalCentered="1"/>
  <pageMargins left="0.25" right="0.25" top="0.75" bottom="0.75" header="0.3" footer="0.3"/>
  <pageSetup scale="89" orientation="portrait" r:id="rId1"/>
  <colBreaks count="1" manualBreakCount="1">
    <brk id="5" max="1048575" man="1"/>
  </colBreak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22D3BC-D074-438C-AF0D-52EF07C3D7C6}">
  <dimension ref="A1:F75"/>
  <sheetViews>
    <sheetView zoomScale="95" zoomScaleNormal="95" workbookViewId="0">
      <selection sqref="A1:D2"/>
    </sheetView>
  </sheetViews>
  <sheetFormatPr defaultColWidth="20.77734375" defaultRowHeight="35.1" customHeight="1" x14ac:dyDescent="0.3"/>
  <cols>
    <col min="1" max="1" width="35.77734375" style="7" customWidth="1"/>
    <col min="2" max="4" width="20.77734375" style="8"/>
    <col min="5" max="16384" width="20.77734375" style="3"/>
  </cols>
  <sheetData>
    <row r="1" spans="1:4" ht="39.950000000000003" customHeight="1" x14ac:dyDescent="0.3">
      <c r="A1" s="64" t="s">
        <v>84</v>
      </c>
      <c r="B1" s="59"/>
      <c r="C1" s="59"/>
      <c r="D1" s="60"/>
    </row>
    <row r="2" spans="1:4" ht="39.950000000000003" customHeight="1" thickBot="1" x14ac:dyDescent="0.35">
      <c r="A2" s="61"/>
      <c r="B2" s="62"/>
      <c r="C2" s="62"/>
      <c r="D2" s="63"/>
    </row>
    <row r="3" spans="1:4" ht="35.1" customHeight="1" thickTop="1" x14ac:dyDescent="0.3"/>
    <row r="4" spans="1:4" s="12" customFormat="1" ht="35.1" customHeight="1" x14ac:dyDescent="0.3">
      <c r="A4" s="50" t="s">
        <v>59</v>
      </c>
      <c r="B4" s="51" t="s">
        <v>60</v>
      </c>
      <c r="C4" s="51" t="s">
        <v>61</v>
      </c>
      <c r="D4" s="51" t="s">
        <v>55</v>
      </c>
    </row>
    <row r="5" spans="1:4" ht="35.1" customHeight="1" x14ac:dyDescent="0.3">
      <c r="A5" s="4" t="s">
        <v>2</v>
      </c>
      <c r="B5" s="40">
        <v>8000</v>
      </c>
      <c r="C5" s="40">
        <v>7800</v>
      </c>
      <c r="D5" s="40">
        <f>IF(OR(TBL_Reception13[[#This Row],[ESTIMATED]]="",TBL_Reception13[[#This Row],[ACTUAL]]=""),"",TBL_Reception13[[#This Row],[ESTIMATED]]-TBL_Reception13[[#This Row],[ACTUAL]])</f>
        <v>200</v>
      </c>
    </row>
    <row r="6" spans="1:4" ht="35.1" customHeight="1" x14ac:dyDescent="0.3">
      <c r="A6" s="4" t="s">
        <v>3</v>
      </c>
      <c r="B6" s="40">
        <v>4000</v>
      </c>
      <c r="C6" s="40">
        <v>4200</v>
      </c>
      <c r="D6" s="40">
        <f>IF(OR(TBL_Reception13[[#This Row],[ESTIMATED]]="",TBL_Reception13[[#This Row],[ACTUAL]]=""),"",TBL_Reception13[[#This Row],[ESTIMATED]]-TBL_Reception13[[#This Row],[ACTUAL]])</f>
        <v>-200</v>
      </c>
    </row>
    <row r="7" spans="1:4" ht="35.1" customHeight="1" x14ac:dyDescent="0.3">
      <c r="A7" s="5" t="s">
        <v>4</v>
      </c>
      <c r="B7" s="41">
        <v>1000</v>
      </c>
      <c r="C7" s="41">
        <v>800</v>
      </c>
      <c r="D7" s="41">
        <f>IF(OR(TBL_Reception13[[#This Row],[ESTIMATED]]="",TBL_Reception13[[#This Row],[ACTUAL]]=""),"",TBL_Reception13[[#This Row],[ESTIMATED]]-TBL_Reception13[[#This Row],[ACTUAL]])</f>
        <v>200</v>
      </c>
    </row>
    <row r="8" spans="1:4" ht="35.1" customHeight="1" x14ac:dyDescent="0.3">
      <c r="A8" s="5" t="s">
        <v>5</v>
      </c>
      <c r="B8" s="41">
        <v>1000</v>
      </c>
      <c r="C8" s="41"/>
      <c r="D8" s="41" t="str">
        <f>IF(OR(TBL_Reception13[[#This Row],[ESTIMATED]]="",TBL_Reception13[[#This Row],[ACTUAL]]=""),"",TBL_Reception13[[#This Row],[ESTIMATED]]-TBL_Reception13[[#This Row],[ACTUAL]])</f>
        <v/>
      </c>
    </row>
    <row r="9" spans="1:4" ht="35.1" customHeight="1" x14ac:dyDescent="0.3">
      <c r="A9" s="52" t="s">
        <v>6</v>
      </c>
      <c r="B9" s="53">
        <v>500</v>
      </c>
      <c r="C9" s="53"/>
      <c r="D9" s="53" t="str">
        <f>IF(OR(TBL_Reception13[[#This Row],[ESTIMATED]]="",TBL_Reception13[[#This Row],[ACTUAL]]=""),"",TBL_Reception13[[#This Row],[ESTIMATED]]-TBL_Reception13[[#This Row],[ACTUAL]])</f>
        <v/>
      </c>
    </row>
    <row r="10" spans="1:4" s="10" customFormat="1" ht="35.1" customHeight="1" x14ac:dyDescent="0.3">
      <c r="A10" s="9" t="s">
        <v>66</v>
      </c>
      <c r="B10" s="43">
        <f>SUBTOTAL(109,TBL_Reception13[ESTIMATED])</f>
        <v>14500</v>
      </c>
      <c r="C10" s="43">
        <f>SUBTOTAL(109,TBL_Reception13[ACTUAL])</f>
        <v>12800</v>
      </c>
      <c r="D10" s="43">
        <f>TBL_Reception13[[#Totals],[ESTIMATED]]-TBL_Reception13[[#Totals],[ACTUAL]]</f>
        <v>1700</v>
      </c>
    </row>
    <row r="11" spans="1:4" ht="35.1" customHeight="1" x14ac:dyDescent="0.3">
      <c r="A11" s="6"/>
      <c r="B11" s="2"/>
      <c r="C11" s="2"/>
      <c r="D11" s="2"/>
    </row>
    <row r="12" spans="1:4" s="12" customFormat="1" ht="35.1" customHeight="1" x14ac:dyDescent="0.3">
      <c r="A12" s="50" t="s">
        <v>62</v>
      </c>
      <c r="B12" s="51" t="s">
        <v>60</v>
      </c>
      <c r="C12" s="51" t="s">
        <v>61</v>
      </c>
      <c r="D12" s="51" t="s">
        <v>55</v>
      </c>
    </row>
    <row r="13" spans="1:4" ht="35.1" customHeight="1" x14ac:dyDescent="0.3">
      <c r="A13" s="4" t="s">
        <v>7</v>
      </c>
      <c r="B13" s="40">
        <v>3000</v>
      </c>
      <c r="C13" s="40">
        <v>2900</v>
      </c>
      <c r="D13" s="40">
        <f>IF(OR(TBL_Attire14[[#This Row],[ESTIMATED]]="",TBL_Attire14[[#This Row],[ACTUAL]]=""),"",TBL_Attire14[[#This Row],[ESTIMATED]]-TBL_Attire14[[#This Row],[ACTUAL]])</f>
        <v>100</v>
      </c>
    </row>
    <row r="14" spans="1:4" ht="35.1" customHeight="1" x14ac:dyDescent="0.3">
      <c r="A14" s="6" t="s">
        <v>8</v>
      </c>
      <c r="B14" s="44">
        <v>100</v>
      </c>
      <c r="C14" s="44"/>
      <c r="D14" s="44" t="str">
        <f>IF(OR(TBL_Attire14[[#This Row],[ESTIMATED]]="",TBL_Attire14[[#This Row],[ACTUAL]]=""),"",TBL_Attire14[[#This Row],[ESTIMATED]]-TBL_Attire14[[#This Row],[ACTUAL]])</f>
        <v/>
      </c>
    </row>
    <row r="15" spans="1:4" ht="35.1" customHeight="1" x14ac:dyDescent="0.3">
      <c r="A15" s="5" t="s">
        <v>9</v>
      </c>
      <c r="B15" s="41">
        <v>200</v>
      </c>
      <c r="C15" s="41"/>
      <c r="D15" s="41" t="str">
        <f>IF(OR(TBL_Attire14[[#This Row],[ESTIMATED]]="",TBL_Attire14[[#This Row],[ACTUAL]]=""),"",TBL_Attire14[[#This Row],[ESTIMATED]]-TBL_Attire14[[#This Row],[ACTUAL]])</f>
        <v/>
      </c>
    </row>
    <row r="16" spans="1:4" ht="35.1" customHeight="1" x14ac:dyDescent="0.3">
      <c r="A16" s="52" t="s">
        <v>10</v>
      </c>
      <c r="B16" s="53">
        <v>100</v>
      </c>
      <c r="C16" s="53"/>
      <c r="D16" s="53" t="str">
        <f>IF(OR(TBL_Attire14[[#This Row],[ESTIMATED]]="",TBL_Attire14[[#This Row],[ACTUAL]]=""),"",TBL_Attire14[[#This Row],[ESTIMATED]]-TBL_Attire14[[#This Row],[ACTUAL]])</f>
        <v/>
      </c>
    </row>
    <row r="17" spans="1:6" ht="35.1" customHeight="1" x14ac:dyDescent="0.3">
      <c r="A17" s="1" t="s">
        <v>67</v>
      </c>
      <c r="B17" s="44">
        <f>SUBTOTAL(109,TBL_Attire14[ESTIMATED])</f>
        <v>3400</v>
      </c>
      <c r="C17" s="44">
        <f>SUBTOTAL(109,TBL_Attire14[ACTUAL])</f>
        <v>2900</v>
      </c>
      <c r="D17" s="44">
        <f>TBL_Attire14[[#Totals],[ESTIMATED]]-TBL_Attire14[[#Totals],[ACTUAL]]</f>
        <v>500</v>
      </c>
    </row>
    <row r="18" spans="1:6" ht="35.1" customHeight="1" x14ac:dyDescent="0.3">
      <c r="A18" s="6"/>
      <c r="B18" s="2"/>
      <c r="C18" s="2"/>
      <c r="D18" s="2"/>
    </row>
    <row r="19" spans="1:6" s="12" customFormat="1" ht="35.1" customHeight="1" x14ac:dyDescent="0.3">
      <c r="A19" s="50" t="s">
        <v>75</v>
      </c>
      <c r="B19" s="51" t="s">
        <v>60</v>
      </c>
      <c r="C19" s="51" t="s">
        <v>61</v>
      </c>
      <c r="D19" s="51" t="s">
        <v>55</v>
      </c>
    </row>
    <row r="20" spans="1:6" ht="35.1" customHeight="1" x14ac:dyDescent="0.3">
      <c r="A20" s="6" t="s">
        <v>11</v>
      </c>
      <c r="B20" s="44">
        <v>1000</v>
      </c>
      <c r="C20" s="44"/>
      <c r="D20" s="44" t="str">
        <f>IF(OR(TBL_FlowersAndDecor15[[#This Row],[ESTIMATED]]="",TBL_FlowersAndDecor15[[#This Row],[ACTUAL]]=""),"",TBL_FlowersAndDecor15[[#This Row],[ESTIMATED]]-TBL_FlowersAndDecor15[[#This Row],[ACTUAL]])</f>
        <v/>
      </c>
    </row>
    <row r="21" spans="1:6" ht="35.1" customHeight="1" x14ac:dyDescent="0.3">
      <c r="A21" s="5" t="s">
        <v>12</v>
      </c>
      <c r="B21" s="41">
        <v>500</v>
      </c>
      <c r="C21" s="41"/>
      <c r="D21" s="41" t="str">
        <f>IF(OR(TBL_FlowersAndDecor15[[#This Row],[ESTIMATED]]="",TBL_FlowersAndDecor15[[#This Row],[ACTUAL]]=""),"",TBL_FlowersAndDecor15[[#This Row],[ESTIMATED]]-TBL_FlowersAndDecor15[[#This Row],[ACTUAL]])</f>
        <v/>
      </c>
    </row>
    <row r="22" spans="1:6" ht="35.1" customHeight="1" x14ac:dyDescent="0.3">
      <c r="A22" s="6" t="s">
        <v>13</v>
      </c>
      <c r="B22" s="44">
        <v>100</v>
      </c>
      <c r="C22" s="44"/>
      <c r="D22" s="44" t="str">
        <f>IF(OR(TBL_FlowersAndDecor15[[#This Row],[ESTIMATED]]="",TBL_FlowersAndDecor15[[#This Row],[ACTUAL]]=""),"",TBL_FlowersAndDecor15[[#This Row],[ESTIMATED]]-TBL_FlowersAndDecor15[[#This Row],[ACTUAL]])</f>
        <v/>
      </c>
    </row>
    <row r="23" spans="1:6" ht="35.1" customHeight="1" x14ac:dyDescent="0.3">
      <c r="A23" s="5" t="s">
        <v>14</v>
      </c>
      <c r="B23" s="41">
        <v>500</v>
      </c>
      <c r="C23" s="41"/>
      <c r="D23" s="41" t="str">
        <f>IF(OR(TBL_FlowersAndDecor15[[#This Row],[ESTIMATED]]="",TBL_FlowersAndDecor15[[#This Row],[ACTUAL]]=""),"",TBL_FlowersAndDecor15[[#This Row],[ESTIMATED]]-TBL_FlowersAndDecor15[[#This Row],[ACTUAL]])</f>
        <v/>
      </c>
    </row>
    <row r="24" spans="1:6" ht="35.1" customHeight="1" x14ac:dyDescent="0.3">
      <c r="A24" s="52" t="s">
        <v>15</v>
      </c>
      <c r="B24" s="53">
        <v>100</v>
      </c>
      <c r="C24" s="53"/>
      <c r="D24" s="53" t="str">
        <f>IF(OR(TBL_FlowersAndDecor15[[#This Row],[ESTIMATED]]="",TBL_FlowersAndDecor15[[#This Row],[ACTUAL]]=""),"",TBL_FlowersAndDecor15[[#This Row],[ESTIMATED]]-TBL_FlowersAndDecor15[[#This Row],[ACTUAL]])</f>
        <v/>
      </c>
      <c r="F24" s="49"/>
    </row>
    <row r="25" spans="1:6" ht="35.1" customHeight="1" x14ac:dyDescent="0.3">
      <c r="A25" s="9" t="s">
        <v>80</v>
      </c>
      <c r="B25" s="43">
        <f>SUBTOTAL(109,TBL_FlowersAndDecor15[ESTIMATED])</f>
        <v>2200</v>
      </c>
      <c r="C25" s="43">
        <f>SUBTOTAL(109,TBL_FlowersAndDecor15[ACTUAL])</f>
        <v>0</v>
      </c>
      <c r="D25" s="43">
        <f>TBL_FlowersAndDecor15[[#Totals],[ESTIMATED]]-TBL_FlowersAndDecor15[[#Totals],[ACTUAL]]</f>
        <v>2200</v>
      </c>
    </row>
    <row r="26" spans="1:6" s="13" customFormat="1" ht="35.1" customHeight="1" x14ac:dyDescent="0.3">
      <c r="A26" s="50" t="s">
        <v>63</v>
      </c>
      <c r="B26" s="51" t="s">
        <v>60</v>
      </c>
      <c r="C26" s="51" t="s">
        <v>61</v>
      </c>
      <c r="D26" s="51" t="s">
        <v>55</v>
      </c>
    </row>
    <row r="27" spans="1:6" ht="35.1" customHeight="1" x14ac:dyDescent="0.3">
      <c r="A27" s="6" t="s">
        <v>16</v>
      </c>
      <c r="B27" s="44">
        <v>700</v>
      </c>
      <c r="C27" s="44"/>
      <c r="D27" s="44" t="str">
        <f>IF(OR(TBL_Music16[[#This Row],[ESTIMATED]]="",TBL_Music16[[#This Row],[ACTUAL]]=""),"",TBL_Music16[[#This Row],[ESTIMATED]]-TBL_Music16[[#This Row],[ACTUAL]])</f>
        <v/>
      </c>
    </row>
    <row r="28" spans="1:6" ht="35.1" customHeight="1" x14ac:dyDescent="0.3">
      <c r="A28" s="5" t="s">
        <v>17</v>
      </c>
      <c r="B28" s="41">
        <v>300</v>
      </c>
      <c r="C28" s="41"/>
      <c r="D28" s="41" t="str">
        <f>IF(OR(TBL_Music16[[#This Row],[ESTIMATED]]="",TBL_Music16[[#This Row],[ACTUAL]]=""),"",TBL_Music16[[#This Row],[ESTIMATED]]-TBL_Music16[[#This Row],[ACTUAL]])</f>
        <v/>
      </c>
    </row>
    <row r="29" spans="1:6" ht="35.1" customHeight="1" x14ac:dyDescent="0.3">
      <c r="A29" s="5" t="s">
        <v>18</v>
      </c>
      <c r="B29" s="41">
        <v>200</v>
      </c>
      <c r="C29" s="41"/>
      <c r="D29" s="41" t="str">
        <f>IF(OR(TBL_Music16[[#This Row],[ESTIMATED]]="",TBL_Music16[[#This Row],[ACTUAL]]=""),"",TBL_Music16[[#This Row],[ESTIMATED]]-TBL_Music16[[#This Row],[ACTUAL]])</f>
        <v/>
      </c>
    </row>
    <row r="30" spans="1:6" ht="35.1" customHeight="1" x14ac:dyDescent="0.3">
      <c r="A30" s="6" t="s">
        <v>19</v>
      </c>
      <c r="B30" s="44">
        <v>400</v>
      </c>
      <c r="C30" s="44"/>
      <c r="D30" s="44" t="str">
        <f>IF(OR(TBL_Music16[[#This Row],[ESTIMATED]]="",TBL_Music16[[#This Row],[ACTUAL]]=""),"",TBL_Music16[[#This Row],[ESTIMATED]]-TBL_Music16[[#This Row],[ACTUAL]])</f>
        <v/>
      </c>
    </row>
    <row r="31" spans="1:6" ht="35.1" customHeight="1" x14ac:dyDescent="0.3">
      <c r="A31" s="52" t="s">
        <v>6</v>
      </c>
      <c r="B31" s="53">
        <v>200</v>
      </c>
      <c r="C31" s="53"/>
      <c r="D31" s="53" t="str">
        <f>IF(OR(TBL_Music16[[#This Row],[ESTIMATED]]="",TBL_Music16[[#This Row],[ACTUAL]]=""),"",TBL_Music16[[#This Row],[ESTIMATED]]-TBL_Music16[[#This Row],[ACTUAL]])</f>
        <v/>
      </c>
    </row>
    <row r="32" spans="1:6" ht="35.1" customHeight="1" x14ac:dyDescent="0.3">
      <c r="A32" s="9" t="s">
        <v>68</v>
      </c>
      <c r="B32" s="43">
        <f>SUBTOTAL(109,TBL_Music16[ESTIMATED])</f>
        <v>1800</v>
      </c>
      <c r="C32" s="43">
        <f>SUBTOTAL(109,TBL_Music16[ACTUAL])</f>
        <v>0</v>
      </c>
      <c r="D32" s="43">
        <f>TBL_Music16[[#Totals],[ESTIMATED]]-TBL_Music16[[#Totals],[ACTUAL]]</f>
        <v>1800</v>
      </c>
    </row>
    <row r="33" spans="1:4" ht="35.1" customHeight="1" x14ac:dyDescent="0.3">
      <c r="A33" s="6"/>
      <c r="B33" s="2"/>
      <c r="C33" s="2"/>
      <c r="D33" s="2"/>
    </row>
    <row r="34" spans="1:4" s="12" customFormat="1" ht="35.1" customHeight="1" x14ac:dyDescent="0.3">
      <c r="A34" s="50" t="s">
        <v>76</v>
      </c>
      <c r="B34" s="54" t="s">
        <v>60</v>
      </c>
      <c r="C34" s="51" t="s">
        <v>61</v>
      </c>
      <c r="D34" s="51" t="s">
        <v>55</v>
      </c>
    </row>
    <row r="35" spans="1:4" ht="35.1" customHeight="1" x14ac:dyDescent="0.3">
      <c r="A35" s="6" t="s">
        <v>20</v>
      </c>
      <c r="B35" s="46">
        <v>1000</v>
      </c>
      <c r="C35" s="44"/>
      <c r="D35" s="44" t="str">
        <f>IF(OR(TBL_PhotographsAndVideo17[[#This Row],[ESTIMATED]]="",TBL_PhotographsAndVideo17[[#This Row],[ACTUAL]]=""),"",TBL_PhotographsAndVideo17[[#This Row],[ESTIMATED]]-TBL_PhotographsAndVideo17[[#This Row],[ACTUAL]])</f>
        <v/>
      </c>
    </row>
    <row r="36" spans="1:4" ht="35.1" customHeight="1" x14ac:dyDescent="0.3">
      <c r="A36" s="5" t="s">
        <v>21</v>
      </c>
      <c r="B36" s="47">
        <v>800</v>
      </c>
      <c r="C36" s="41"/>
      <c r="D36" s="41" t="str">
        <f>IF(OR(TBL_PhotographsAndVideo17[[#This Row],[ESTIMATED]]="",TBL_PhotographsAndVideo17[[#This Row],[ACTUAL]]=""),"",TBL_PhotographsAndVideo17[[#This Row],[ESTIMATED]]-TBL_PhotographsAndVideo17[[#This Row],[ACTUAL]])</f>
        <v/>
      </c>
    </row>
    <row r="37" spans="1:4" ht="35.1" customHeight="1" x14ac:dyDescent="0.3">
      <c r="A37" s="6" t="s">
        <v>22</v>
      </c>
      <c r="B37" s="46">
        <v>500</v>
      </c>
      <c r="C37" s="44"/>
      <c r="D37" s="44" t="str">
        <f>IF(OR(TBL_PhotographsAndVideo17[[#This Row],[ESTIMATED]]="",TBL_PhotographsAndVideo17[[#This Row],[ACTUAL]]=""),"",TBL_PhotographsAndVideo17[[#This Row],[ESTIMATED]]-TBL_PhotographsAndVideo17[[#This Row],[ACTUAL]])</f>
        <v/>
      </c>
    </row>
    <row r="38" spans="1:4" ht="35.1" customHeight="1" x14ac:dyDescent="0.3">
      <c r="A38" s="52" t="s">
        <v>6</v>
      </c>
      <c r="B38" s="55">
        <v>200</v>
      </c>
      <c r="C38" s="53"/>
      <c r="D38" s="53" t="str">
        <f>IF(OR(TBL_PhotographsAndVideo17[[#This Row],[ESTIMATED]]="",TBL_PhotographsAndVideo17[[#This Row],[ACTUAL]]=""),"",TBL_PhotographsAndVideo17[[#This Row],[ESTIMATED]]-TBL_PhotographsAndVideo17[[#This Row],[ACTUAL]])</f>
        <v/>
      </c>
    </row>
    <row r="39" spans="1:4" ht="35.1" customHeight="1" x14ac:dyDescent="0.3">
      <c r="A39" s="9" t="s">
        <v>77</v>
      </c>
      <c r="B39" s="48">
        <f>SUBTOTAL(109,TBL_PhotographsAndVideo17[ESTIMATED])</f>
        <v>2500</v>
      </c>
      <c r="C39" s="45">
        <f>SUBTOTAL(109,TBL_PhotographsAndVideo17[ACTUAL])</f>
        <v>0</v>
      </c>
      <c r="D39" s="45">
        <f>TBL_PhotographsAndVideo17[[#Totals],[ESTIMATED]]-TBL_PhotographsAndVideo17[[#Totals],[ACTUAL]]</f>
        <v>2500</v>
      </c>
    </row>
    <row r="40" spans="1:4" ht="35.1" customHeight="1" x14ac:dyDescent="0.3">
      <c r="A40" s="6"/>
      <c r="B40" s="2"/>
      <c r="C40" s="2"/>
      <c r="D40" s="2"/>
    </row>
    <row r="41" spans="1:4" s="13" customFormat="1" ht="35.1" customHeight="1" x14ac:dyDescent="0.3">
      <c r="A41" s="50" t="s">
        <v>78</v>
      </c>
      <c r="B41" s="51" t="s">
        <v>60</v>
      </c>
      <c r="C41" s="51" t="s">
        <v>61</v>
      </c>
      <c r="D41" s="51" t="s">
        <v>55</v>
      </c>
    </row>
    <row r="42" spans="1:4" ht="35.1" customHeight="1" x14ac:dyDescent="0.3">
      <c r="A42" s="6" t="s">
        <v>23</v>
      </c>
      <c r="B42" s="44">
        <v>700</v>
      </c>
      <c r="C42" s="44"/>
      <c r="D42" s="44" t="str">
        <f>IF(OR(TBL_FavorsAndGifts18[[#This Row],[ESTIMATED]]="",TBL_FavorsAndGifts18[[#This Row],[ACTUAL]]=""),"",TBL_FavorsAndGifts18[[#This Row],[ESTIMATED]]-TBL_FavorsAndGifts18[[#This Row],[ACTUAL]])</f>
        <v/>
      </c>
    </row>
    <row r="43" spans="1:4" ht="35.1" customHeight="1" x14ac:dyDescent="0.3">
      <c r="A43" s="5" t="s">
        <v>24</v>
      </c>
      <c r="B43" s="41">
        <v>200</v>
      </c>
      <c r="C43" s="41"/>
      <c r="D43" s="41" t="str">
        <f>IF(OR(TBL_FavorsAndGifts18[[#This Row],[ESTIMATED]]="",TBL_FavorsAndGifts18[[#This Row],[ACTUAL]]=""),"",TBL_FavorsAndGifts18[[#This Row],[ESTIMATED]]-TBL_FavorsAndGifts18[[#This Row],[ACTUAL]])</f>
        <v/>
      </c>
    </row>
    <row r="44" spans="1:4" ht="35.1" customHeight="1" thickBot="1" x14ac:dyDescent="0.35">
      <c r="A44" s="39" t="s">
        <v>6</v>
      </c>
      <c r="B44" s="42">
        <v>200</v>
      </c>
      <c r="C44" s="42"/>
      <c r="D44" s="42" t="str">
        <f>IF(OR(TBL_FavorsAndGifts18[[#This Row],[ESTIMATED]]="",TBL_FavorsAndGifts18[[#This Row],[ACTUAL]]=""),"",TBL_FavorsAndGifts18[[#This Row],[ESTIMATED]]-TBL_FavorsAndGifts18[[#This Row],[ACTUAL]])</f>
        <v/>
      </c>
    </row>
    <row r="45" spans="1:4" s="10" customFormat="1" ht="35.1" customHeight="1" thickTop="1" x14ac:dyDescent="0.3">
      <c r="A45" s="9" t="s">
        <v>79</v>
      </c>
      <c r="B45" s="43">
        <f>SUBTOTAL(109,TBL_FavorsAndGifts18[ESTIMATED])</f>
        <v>1100</v>
      </c>
      <c r="C45" s="43">
        <f>SUBTOTAL(109,TBL_FavorsAndGifts18[ACTUAL])</f>
        <v>0</v>
      </c>
      <c r="D45" s="43">
        <f>TBL_FavorsAndGifts18[[#Totals],[ESTIMATED]]-TBL_FavorsAndGifts18[[#Totals],[ACTUAL]]</f>
        <v>1100</v>
      </c>
    </row>
    <row r="46" spans="1:4" ht="35.1" customHeight="1" x14ac:dyDescent="0.3">
      <c r="A46" s="6"/>
      <c r="B46" s="2"/>
      <c r="C46" s="2"/>
      <c r="D46" s="2"/>
    </row>
    <row r="47" spans="1:4" s="13" customFormat="1" ht="35.1" customHeight="1" x14ac:dyDescent="0.3">
      <c r="A47" s="50" t="s">
        <v>65</v>
      </c>
      <c r="B47" s="51" t="s">
        <v>60</v>
      </c>
      <c r="C47" s="51" t="s">
        <v>61</v>
      </c>
      <c r="D47" s="51" t="s">
        <v>55</v>
      </c>
    </row>
    <row r="48" spans="1:4" ht="35.1" customHeight="1" x14ac:dyDescent="0.3">
      <c r="A48" s="6" t="s">
        <v>25</v>
      </c>
      <c r="B48" s="44">
        <v>500</v>
      </c>
      <c r="C48" s="44"/>
      <c r="D48" s="44" t="str">
        <f>IF(OR(TBL_Ceremony19[[#This Row],[ESTIMATED]]="",TBL_Ceremony19[[#This Row],[ACTUAL]]=""),"",TBL_Ceremony19[[#This Row],[ESTIMATED]]-TBL_Ceremony19[[#This Row],[ACTUAL]])</f>
        <v/>
      </c>
    </row>
    <row r="49" spans="1:4" ht="35.1" customHeight="1" x14ac:dyDescent="0.3">
      <c r="A49" s="52" t="s">
        <v>26</v>
      </c>
      <c r="B49" s="53">
        <v>200</v>
      </c>
      <c r="C49" s="53"/>
      <c r="D49" s="53" t="str">
        <f>IF(OR(TBL_Ceremony19[[#This Row],[ESTIMATED]]="",TBL_Ceremony19[[#This Row],[ACTUAL]]=""),"",TBL_Ceremony19[[#This Row],[ESTIMATED]]-TBL_Ceremony19[[#This Row],[ACTUAL]])</f>
        <v/>
      </c>
    </row>
    <row r="50" spans="1:4" s="10" customFormat="1" ht="35.1" customHeight="1" x14ac:dyDescent="0.3">
      <c r="A50" s="9" t="s">
        <v>69</v>
      </c>
      <c r="B50" s="43">
        <f>SUBTOTAL(109,TBL_Ceremony19[ESTIMATED])</f>
        <v>700</v>
      </c>
      <c r="C50" s="43">
        <f>SUBTOTAL(109,TBL_Ceremony19[ACTUAL])</f>
        <v>0</v>
      </c>
      <c r="D50" s="43">
        <f>TBL_Ceremony19[[#Totals],[ESTIMATED]]-TBL_Ceremony19[[#Totals],[ACTUAL]]</f>
        <v>700</v>
      </c>
    </row>
    <row r="51" spans="1:4" s="12" customFormat="1" ht="35.1" customHeight="1" x14ac:dyDescent="0.3">
      <c r="A51" s="50" t="s">
        <v>72</v>
      </c>
      <c r="B51" s="51" t="s">
        <v>60</v>
      </c>
      <c r="C51" s="51" t="s">
        <v>61</v>
      </c>
      <c r="D51" s="51" t="s">
        <v>55</v>
      </c>
    </row>
    <row r="52" spans="1:4" ht="35.1" customHeight="1" x14ac:dyDescent="0.3">
      <c r="A52" s="6" t="s">
        <v>27</v>
      </c>
      <c r="B52" s="44">
        <v>50</v>
      </c>
      <c r="C52" s="44"/>
      <c r="D52" s="44" t="str">
        <f>IF(OR(TBL_Stationery20[[#This Row],[ESTIMATED]]="",TBL_Stationery20[[#This Row],[ACTUAL]]=""),"",TBL_Stationery20[[#This Row],[ESTIMATED]]-TBL_Stationery20[[#This Row],[ACTUAL]])</f>
        <v/>
      </c>
    </row>
    <row r="53" spans="1:4" ht="35.1" customHeight="1" x14ac:dyDescent="0.3">
      <c r="A53" s="5" t="s">
        <v>28</v>
      </c>
      <c r="B53" s="41">
        <v>100</v>
      </c>
      <c r="C53" s="41"/>
      <c r="D53" s="41" t="str">
        <f>IF(OR(TBL_Stationery20[[#This Row],[ESTIMATED]]="",TBL_Stationery20[[#This Row],[ACTUAL]]=""),"",TBL_Stationery20[[#This Row],[ESTIMATED]]-TBL_Stationery20[[#This Row],[ACTUAL]])</f>
        <v/>
      </c>
    </row>
    <row r="54" spans="1:4" ht="35.1" customHeight="1" x14ac:dyDescent="0.3">
      <c r="A54" s="6" t="s">
        <v>29</v>
      </c>
      <c r="B54" s="44">
        <v>50</v>
      </c>
      <c r="C54" s="44"/>
      <c r="D54" s="44" t="str">
        <f>IF(OR(TBL_Stationery20[[#This Row],[ESTIMATED]]="",TBL_Stationery20[[#This Row],[ACTUAL]]=""),"",TBL_Stationery20[[#This Row],[ESTIMATED]]-TBL_Stationery20[[#This Row],[ACTUAL]])</f>
        <v/>
      </c>
    </row>
    <row r="55" spans="1:4" ht="35.1" customHeight="1" x14ac:dyDescent="0.3">
      <c r="A55" s="5" t="s">
        <v>30</v>
      </c>
      <c r="B55" s="41">
        <v>50</v>
      </c>
      <c r="C55" s="41"/>
      <c r="D55" s="41" t="str">
        <f>IF(OR(TBL_Stationery20[[#This Row],[ESTIMATED]]="",TBL_Stationery20[[#This Row],[ACTUAL]]=""),"",TBL_Stationery20[[#This Row],[ESTIMATED]]-TBL_Stationery20[[#This Row],[ACTUAL]])</f>
        <v/>
      </c>
    </row>
    <row r="56" spans="1:4" ht="35.1" customHeight="1" x14ac:dyDescent="0.3">
      <c r="A56" s="4" t="s">
        <v>31</v>
      </c>
      <c r="B56" s="40">
        <v>50</v>
      </c>
      <c r="C56" s="40"/>
      <c r="D56" s="40" t="str">
        <f>IF(OR(TBL_Stationery20[[#This Row],[ESTIMATED]]="",TBL_Stationery20[[#This Row],[ACTUAL]]=""),"",TBL_Stationery20[[#This Row],[ESTIMATED]]-TBL_Stationery20[[#This Row],[ACTUAL]])</f>
        <v/>
      </c>
    </row>
    <row r="57" spans="1:4" ht="35.1" customHeight="1" x14ac:dyDescent="0.3">
      <c r="A57" s="6" t="s">
        <v>32</v>
      </c>
      <c r="B57" s="44">
        <v>50</v>
      </c>
      <c r="C57" s="44"/>
      <c r="D57" s="44" t="str">
        <f>IF(OR(TBL_Stationery20[[#This Row],[ESTIMATED]]="",TBL_Stationery20[[#This Row],[ACTUAL]]=""),"",TBL_Stationery20[[#This Row],[ESTIMATED]]-TBL_Stationery20[[#This Row],[ACTUAL]])</f>
        <v/>
      </c>
    </row>
    <row r="58" spans="1:4" ht="35.1" customHeight="1" x14ac:dyDescent="0.3">
      <c r="A58" s="5" t="s">
        <v>33</v>
      </c>
      <c r="B58" s="41">
        <v>50</v>
      </c>
      <c r="C58" s="41"/>
      <c r="D58" s="41" t="str">
        <f>IF(OR(TBL_Stationery20[[#This Row],[ESTIMATED]]="",TBL_Stationery20[[#This Row],[ACTUAL]]=""),"",TBL_Stationery20[[#This Row],[ESTIMATED]]-TBL_Stationery20[[#This Row],[ACTUAL]])</f>
        <v/>
      </c>
    </row>
    <row r="59" spans="1:4" ht="35.1" customHeight="1" x14ac:dyDescent="0.3">
      <c r="A59" s="52" t="s">
        <v>6</v>
      </c>
      <c r="B59" s="53">
        <v>100</v>
      </c>
      <c r="C59" s="53"/>
      <c r="D59" s="53" t="str">
        <f>IF(OR(TBL_Stationery20[[#This Row],[ESTIMATED]]="",TBL_Stationery20[[#This Row],[ACTUAL]]=""),"",TBL_Stationery20[[#This Row],[ESTIMATED]]-TBL_Stationery20[[#This Row],[ACTUAL]])</f>
        <v/>
      </c>
    </row>
    <row r="60" spans="1:4" s="10" customFormat="1" ht="35.1" customHeight="1" x14ac:dyDescent="0.3">
      <c r="A60" s="9" t="s">
        <v>74</v>
      </c>
      <c r="B60" s="43">
        <f>SUBTOTAL(109,TBL_Stationery20[ESTIMATED])</f>
        <v>500</v>
      </c>
      <c r="C60" s="43">
        <f>SUBTOTAL(109,TBL_Stationery20[ACTUAL])</f>
        <v>0</v>
      </c>
      <c r="D60" s="43">
        <f>TBL_Stationery20[[#Totals],[ESTIMATED]]-TBL_Stationery20[[#Totals],[ACTUAL]]</f>
        <v>500</v>
      </c>
    </row>
    <row r="61" spans="1:4" ht="35.1" customHeight="1" x14ac:dyDescent="0.3">
      <c r="A61" s="6"/>
      <c r="B61" s="2"/>
      <c r="C61" s="2"/>
      <c r="D61" s="2"/>
    </row>
    <row r="62" spans="1:4" s="13" customFormat="1" ht="35.1" customHeight="1" x14ac:dyDescent="0.3">
      <c r="A62" s="50" t="s">
        <v>64</v>
      </c>
      <c r="B62" s="51" t="s">
        <v>60</v>
      </c>
      <c r="C62" s="51" t="s">
        <v>61</v>
      </c>
      <c r="D62" s="51" t="s">
        <v>55</v>
      </c>
    </row>
    <row r="63" spans="1:4" ht="35.1" customHeight="1" x14ac:dyDescent="0.3">
      <c r="A63" s="4" t="s">
        <v>34</v>
      </c>
      <c r="B63" s="40">
        <v>1000</v>
      </c>
      <c r="C63" s="40"/>
      <c r="D63" s="40" t="str">
        <f>IF(OR(TBL_WeddingRings21[[#This Row],[ESTIMATED]]="",TBL_WeddingRings21[[#This Row],[ACTUAL]]=""),"",TBL_WeddingRings21[[#This Row],[ESTIMATED]]-TBL_WeddingRings21[[#This Row],[ACTUAL]])</f>
        <v/>
      </c>
    </row>
    <row r="64" spans="1:4" ht="35.1" customHeight="1" x14ac:dyDescent="0.3">
      <c r="A64" s="4" t="s">
        <v>82</v>
      </c>
      <c r="B64" s="40"/>
      <c r="C64" s="40"/>
      <c r="D64" s="40" t="str">
        <f>IF(OR(TBL_WeddingRings21[[#This Row],[ESTIMATED]]="",TBL_WeddingRings21[[#This Row],[ACTUAL]]=""),"",TBL_WeddingRings21[[#This Row],[ESTIMATED]]-TBL_WeddingRings21[[#This Row],[ACTUAL]])</f>
        <v/>
      </c>
    </row>
    <row r="65" spans="1:4" ht="35.1" customHeight="1" x14ac:dyDescent="0.3">
      <c r="A65" s="6" t="s">
        <v>83</v>
      </c>
      <c r="B65" s="44"/>
      <c r="C65" s="44"/>
      <c r="D65" s="44" t="str">
        <f>IF(OR(TBL_WeddingRings21[[#This Row],[ESTIMATED]]="",TBL_WeddingRings21[[#This Row],[ACTUAL]]=""),"",TBL_WeddingRings21[[#This Row],[ESTIMATED]]-TBL_WeddingRings21[[#This Row],[ACTUAL]])</f>
        <v/>
      </c>
    </row>
    <row r="66" spans="1:4" ht="35.1" customHeight="1" x14ac:dyDescent="0.3">
      <c r="A66" s="52" t="s">
        <v>35</v>
      </c>
      <c r="B66" s="53">
        <v>100</v>
      </c>
      <c r="C66" s="53"/>
      <c r="D66" s="53" t="str">
        <f>IF(OR(TBL_WeddingRings21[[#This Row],[ESTIMATED]]="",TBL_WeddingRings21[[#This Row],[ACTUAL]]=""),"",TBL_WeddingRings21[[#This Row],[ESTIMATED]]-TBL_WeddingRings21[[#This Row],[ACTUAL]])</f>
        <v/>
      </c>
    </row>
    <row r="67" spans="1:4" s="10" customFormat="1" ht="34.5" customHeight="1" x14ac:dyDescent="0.3">
      <c r="A67" s="9" t="s">
        <v>70</v>
      </c>
      <c r="B67" s="43">
        <f>SUBTOTAL(109,TBL_WeddingRings21[ESTIMATED])</f>
        <v>1100</v>
      </c>
      <c r="C67" s="43">
        <f>SUBTOTAL(109,TBL_WeddingRings21[ACTUAL])</f>
        <v>0</v>
      </c>
      <c r="D67" s="43">
        <f>TBL_WeddingRings21[[#Totals],[ESTIMATED]]-TBL_WeddingRings21[[#Totals],[ACTUAL]]</f>
        <v>1100</v>
      </c>
    </row>
    <row r="68" spans="1:4" ht="35.1" customHeight="1" x14ac:dyDescent="0.3">
      <c r="A68" s="6"/>
      <c r="B68" s="2"/>
      <c r="C68" s="2"/>
      <c r="D68" s="2"/>
    </row>
    <row r="69" spans="1:4" s="11" customFormat="1" ht="35.1" customHeight="1" x14ac:dyDescent="0.3">
      <c r="A69" s="50" t="s">
        <v>73</v>
      </c>
      <c r="B69" s="51" t="s">
        <v>60</v>
      </c>
      <c r="C69" s="51" t="s">
        <v>61</v>
      </c>
      <c r="D69" s="51" t="s">
        <v>55</v>
      </c>
    </row>
    <row r="70" spans="1:4" ht="35.1" customHeight="1" x14ac:dyDescent="0.3">
      <c r="A70" s="6" t="s">
        <v>36</v>
      </c>
      <c r="B70" s="44">
        <v>100</v>
      </c>
      <c r="C70" s="44"/>
      <c r="D70" s="44" t="str">
        <f>IF(OR(TBL_Transportation22[[#This Row],[ESTIMATED]]="",TBL_Transportation22[[#This Row],[ACTUAL]]=""),"",TBL_Transportation22[[#This Row],[ESTIMATED]]-TBL_Transportation22[[#This Row],[ACTUAL]])</f>
        <v/>
      </c>
    </row>
    <row r="71" spans="1:4" ht="35.1" customHeight="1" x14ac:dyDescent="0.3">
      <c r="A71" s="5" t="s">
        <v>37</v>
      </c>
      <c r="B71" s="41">
        <v>100</v>
      </c>
      <c r="C71" s="41"/>
      <c r="D71" s="41" t="str">
        <f>IF(OR(TBL_Transportation22[[#This Row],[ESTIMATED]]="",TBL_Transportation22[[#This Row],[ACTUAL]]=""),"",TBL_Transportation22[[#This Row],[ESTIMATED]]-TBL_Transportation22[[#This Row],[ACTUAL]])</f>
        <v/>
      </c>
    </row>
    <row r="72" spans="1:4" ht="35.1" customHeight="1" x14ac:dyDescent="0.3">
      <c r="A72" s="6" t="s">
        <v>38</v>
      </c>
      <c r="B72" s="44">
        <v>100</v>
      </c>
      <c r="C72" s="44"/>
      <c r="D72" s="44" t="str">
        <f>IF(OR(TBL_Transportation22[[#This Row],[ESTIMATED]]="",TBL_Transportation22[[#This Row],[ACTUAL]]=""),"",TBL_Transportation22[[#This Row],[ESTIMATED]]-TBL_Transportation22[[#This Row],[ACTUAL]])</f>
        <v/>
      </c>
    </row>
    <row r="73" spans="1:4" ht="35.1" customHeight="1" x14ac:dyDescent="0.3">
      <c r="A73" s="5" t="s">
        <v>39</v>
      </c>
      <c r="B73" s="41">
        <v>50</v>
      </c>
      <c r="C73" s="41"/>
      <c r="D73" s="41" t="str">
        <f>IF(OR(TBL_Transportation22[[#This Row],[ESTIMATED]]="",TBL_Transportation22[[#This Row],[ACTUAL]]=""),"",TBL_Transportation22[[#This Row],[ESTIMATED]]-TBL_Transportation22[[#This Row],[ACTUAL]])</f>
        <v/>
      </c>
    </row>
    <row r="74" spans="1:4" ht="34.5" customHeight="1" x14ac:dyDescent="0.3">
      <c r="A74" s="52" t="s">
        <v>6</v>
      </c>
      <c r="B74" s="53">
        <v>100</v>
      </c>
      <c r="C74" s="53"/>
      <c r="D74" s="53" t="str">
        <f>IF(OR(TBL_Transportation22[[#This Row],[ESTIMATED]]="",TBL_Transportation22[[#This Row],[ACTUAL]]=""),"",TBL_Transportation22[[#This Row],[ESTIMATED]]-TBL_Transportation22[[#This Row],[ACTUAL]])</f>
        <v/>
      </c>
    </row>
    <row r="75" spans="1:4" s="10" customFormat="1" ht="35.1" customHeight="1" x14ac:dyDescent="0.3">
      <c r="A75" s="9" t="s">
        <v>71</v>
      </c>
      <c r="B75" s="43">
        <f>SUBTOTAL(109,TBL_Transportation22[ESTIMATED])</f>
        <v>450</v>
      </c>
      <c r="C75" s="43">
        <f>SUBTOTAL(109,TBL_Transportation22[ACTUAL])</f>
        <v>0</v>
      </c>
      <c r="D75" s="43">
        <f>TBL_Transportation22[[#Totals],[ESTIMATED]]-TBL_Transportation22[[#Totals],[ACTUAL]]</f>
        <v>450</v>
      </c>
    </row>
  </sheetData>
  <mergeCells count="1">
    <mergeCell ref="A1:D2"/>
  </mergeCells>
  <pageMargins left="0.7" right="0.7" top="0.75" bottom="0.75" header="0.3" footer="0.3"/>
  <pageSetup scale="80" orientation="portrait" r:id="rId1"/>
  <drawing r:id="rId2"/>
  <tableParts count="10"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4" ma:contentTypeDescription="Create a new document." ma:contentTypeScope="" ma:versionID="2d714a3296df14eba7a100bb665443ca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49549bf45bfbbfb6cffed527380e77e1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8A6E6AA0-1126-43F3-BBFA-44615170E27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55F4A65-1151-43CD-AA99-A8D3B03AB00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1C70D78-C30D-40F6-8CAE-4E2450B21877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>TM11470075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Wedding Budget</vt:lpstr>
      <vt:lpstr>Budget Details</vt:lpstr>
      <vt:lpstr>'Budget Details'!Print_Area</vt:lpstr>
      <vt:lpstr>'Wedding Budget'!Print_Area</vt:lpstr>
      <vt:lpstr>TBL_RankingData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2022-06-14T05:18:03Z</dcterms:created>
  <dcterms:modified xsi:type="dcterms:W3CDTF">2022-09-06T05:52:57Z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